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tables/table3.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activeTab="3"/>
  </bookViews>
  <sheets>
    <sheet name="Analysis by" sheetId="1" r:id="rId1"/>
    <sheet name="Data" sheetId="2" r:id="rId2"/>
    <sheet name="Initial Analysis" sheetId="4" r:id="rId3"/>
    <sheet name="Profit Analysis" sheetId="3" r:id="rId4"/>
  </sheets>
  <definedNames>
    <definedName name="\AE">'Profit Analysis'!$G$2,'Profit Analysis'!$G$4,'Profit Analysis'!$G$6,'Profit Analysis'!$G$8,'Profit Analysis'!$G$10,'Profit Analysis'!$G$12,'Profit Analysis'!$G$14,'Profit Analysis'!$G$16,'Profit Analysis'!$G$18,'Profit Analysis'!$G$20</definedName>
    <definedName name="\AP">'Profit Analysis'!$G$3:$G$21</definedName>
    <definedName name="_AE">'Profit Analysis'!$G$2,'Profit Analysis'!$G$4,'Profit Analysis'!$G$6,'Profit Analysis'!$G$8,'Profit Analysis'!$G$10,'Profit Analysis'!$G$12,'Profit Analysis'!$G$14,'Profit Analysis'!$G$16,'Profit Analysis'!$G$18,'Profit Analysis'!$G$20</definedName>
    <definedName name="A\E">'Profit Analysis'!$G$2:$G$20</definedName>
    <definedName name="A\P">'Profit Analysis'!$G$3:$G$21</definedName>
    <definedName name="AE">'Profit Analysis'!$G$2,'Profit Analysis'!$G$4,'Profit Analysis'!$G$6,'Profit Analysis'!$G$8,'Profit Analysis'!$G$10,'Profit Analysis'!$G$12,'Profit Analysis'!$G$14,'Profit Analysis'!$G$16,'Profit Analysis'!$G$18,'Profit Analysis'!$G$20</definedName>
  </definedNames>
  <calcPr calcId="179021"/>
  <pivotCaches>
    <pivotCache cacheId="0" r:id="rId5"/>
    <pivotCache cacheId="1" r:id="rId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3" l="1"/>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3" i="3"/>
  <c r="G4" i="3"/>
  <c r="G5" i="3"/>
  <c r="G2" i="3"/>
  <c r="H8" i="3" l="1"/>
  <c r="I8" i="3" s="1"/>
  <c r="H10" i="3"/>
  <c r="I10" i="3" s="1"/>
  <c r="H12" i="3"/>
  <c r="I12" i="3" s="1"/>
  <c r="H16" i="3"/>
  <c r="I16" i="3" s="1"/>
  <c r="H34" i="3"/>
  <c r="I34" i="3" s="1"/>
  <c r="H36" i="3"/>
  <c r="I36" i="3" s="1"/>
  <c r="H42" i="3"/>
  <c r="I42" i="3" s="1"/>
  <c r="H44" i="3"/>
  <c r="I44" i="3" s="1"/>
  <c r="H50" i="3"/>
  <c r="I50" i="3" s="1"/>
  <c r="H52" i="3"/>
  <c r="I52" i="3" s="1"/>
  <c r="H58" i="3"/>
  <c r="I58" i="3" s="1"/>
  <c r="H60" i="3"/>
  <c r="I60" i="3" s="1"/>
  <c r="H4" i="3"/>
  <c r="I4" i="3" s="1"/>
  <c r="H6" i="3"/>
  <c r="I6" i="3" s="1"/>
  <c r="H14" i="3"/>
  <c r="I14" i="3" s="1"/>
  <c r="L2" i="3"/>
  <c r="H19" i="3" s="1"/>
  <c r="I19" i="3" s="1"/>
  <c r="H37" i="3"/>
  <c r="I37" i="3" s="1"/>
  <c r="H41" i="3"/>
  <c r="I41" i="3" s="1"/>
  <c r="H45" i="3"/>
  <c r="I45" i="3" s="1"/>
  <c r="H49" i="3"/>
  <c r="I49" i="3" s="1"/>
  <c r="H53" i="3"/>
  <c r="I53" i="3" s="1"/>
  <c r="H57" i="3"/>
  <c r="I57" i="3" s="1"/>
  <c r="H61" i="3"/>
  <c r="I61" i="3" s="1"/>
  <c r="H65" i="3"/>
  <c r="I65" i="3" s="1"/>
  <c r="H3" i="3"/>
  <c r="I3" i="3" s="1"/>
  <c r="H2" i="3"/>
  <c r="I2" i="3" s="1"/>
  <c r="H51" i="3"/>
  <c r="I51" i="3" s="1"/>
  <c r="H54" i="3"/>
  <c r="I54" i="3" s="1"/>
  <c r="H55" i="3"/>
  <c r="I55" i="3" s="1"/>
  <c r="H56" i="3"/>
  <c r="I56" i="3" s="1"/>
  <c r="H59" i="3"/>
  <c r="I59" i="3" s="1"/>
  <c r="H62" i="3"/>
  <c r="I62" i="3" s="1"/>
  <c r="H63" i="3"/>
  <c r="I63" i="3" s="1"/>
  <c r="H64" i="3"/>
  <c r="I64" i="3" s="1"/>
  <c r="H35" i="3"/>
  <c r="I35" i="3" s="1"/>
  <c r="H38" i="3"/>
  <c r="I38" i="3" s="1"/>
  <c r="H39" i="3"/>
  <c r="I39" i="3" s="1"/>
  <c r="H40" i="3"/>
  <c r="I40" i="3" s="1"/>
  <c r="H43" i="3"/>
  <c r="I43" i="3" s="1"/>
  <c r="H46" i="3"/>
  <c r="I46" i="3" s="1"/>
  <c r="H47" i="3"/>
  <c r="I47" i="3" s="1"/>
  <c r="H48" i="3"/>
  <c r="I48" i="3" s="1"/>
  <c r="H11" i="3"/>
  <c r="I11" i="3" s="1"/>
  <c r="H13" i="3"/>
  <c r="I13" i="3" s="1"/>
  <c r="H15" i="3"/>
  <c r="I15" i="3" s="1"/>
  <c r="H17" i="3"/>
  <c r="I17" i="3" s="1"/>
  <c r="H5" i="3"/>
  <c r="I5" i="3" s="1"/>
  <c r="H7" i="3"/>
  <c r="I7" i="3" s="1"/>
  <c r="H9" i="3"/>
  <c r="I9" i="3" s="1"/>
  <c r="H32" i="3" l="1"/>
  <c r="I32" i="3" s="1"/>
  <c r="H30" i="3"/>
  <c r="I30" i="3" s="1"/>
  <c r="H28" i="3"/>
  <c r="I28" i="3" s="1"/>
  <c r="H26" i="3"/>
  <c r="I26" i="3" s="1"/>
  <c r="H24" i="3"/>
  <c r="I24" i="3" s="1"/>
  <c r="H22" i="3"/>
  <c r="I22" i="3" s="1"/>
  <c r="H20" i="3"/>
  <c r="I20" i="3" s="1"/>
  <c r="H18" i="3"/>
  <c r="I18" i="3" s="1"/>
  <c r="H33" i="3"/>
  <c r="I33" i="3" s="1"/>
  <c r="H31" i="3"/>
  <c r="I31" i="3" s="1"/>
  <c r="H29" i="3"/>
  <c r="I29" i="3" s="1"/>
  <c r="H27" i="3"/>
  <c r="I27" i="3" s="1"/>
  <c r="H25" i="3"/>
  <c r="I25" i="3" s="1"/>
  <c r="H23" i="3"/>
  <c r="I23" i="3" s="1"/>
  <c r="H21" i="3"/>
  <c r="I21" i="3" s="1"/>
</calcChain>
</file>

<file path=xl/sharedStrings.xml><?xml version="1.0" encoding="utf-8"?>
<sst xmlns="http://schemas.openxmlformats.org/spreadsheetml/2006/main" count="640" uniqueCount="39">
  <si>
    <t>Year</t>
  </si>
  <si>
    <t>Quarter</t>
  </si>
  <si>
    <t>Location</t>
  </si>
  <si>
    <t>CarClass</t>
  </si>
  <si>
    <t>Revenue</t>
  </si>
  <si>
    <t xml:space="preserve"> NumCars </t>
  </si>
  <si>
    <t>Q1</t>
  </si>
  <si>
    <t>Airport</t>
  </si>
  <si>
    <t>Economy</t>
  </si>
  <si>
    <t>Premium</t>
  </si>
  <si>
    <t>Downtown</t>
  </si>
  <si>
    <t>Q2</t>
  </si>
  <si>
    <t>Q3</t>
  </si>
  <si>
    <t>Q4</t>
  </si>
  <si>
    <t>Name:</t>
  </si>
  <si>
    <t>Class/Section:</t>
  </si>
  <si>
    <t>Project:</t>
  </si>
  <si>
    <t>Date Due:</t>
  </si>
  <si>
    <t>Sum of Revenue</t>
  </si>
  <si>
    <t>Column Labels</t>
  </si>
  <si>
    <t>Row Labels</t>
  </si>
  <si>
    <t>Grand Total</t>
  </si>
  <si>
    <t>Profit</t>
  </si>
  <si>
    <t>IFSM 201 6368 Concepts and Applications of Information Technology (2188)</t>
  </si>
  <si>
    <t>Excel Project 2</t>
  </si>
  <si>
    <t>SUV</t>
  </si>
  <si>
    <t>Hybrid</t>
  </si>
  <si>
    <t>Question 1: Based on the pivot table Airport produced the most revenue for 2015 and 2016 combined. Airport's revenue for 2015 and 2016 combined was $17,839,387.</t>
  </si>
  <si>
    <t xml:space="preserve">Question 2: Based on the pivot table Economy produced the most revenue for 2015 and 2016 combined. Economy's revenue for 2015 and 2016 combined was $9,815,532. </t>
  </si>
  <si>
    <t>Expenses</t>
  </si>
  <si>
    <t>ProfitperCar</t>
  </si>
  <si>
    <t>Hybrid Expense per Car</t>
  </si>
  <si>
    <t>Non-Hybrid Expense per Car</t>
  </si>
  <si>
    <t>Average of Profit</t>
  </si>
  <si>
    <t>Question 1</t>
  </si>
  <si>
    <t>The areas that produce greater profit are Economy and Hybrid. From the graph above the column for Economy is the tallest followed by that of Hybrid. The pivot table shows that on average Economy produces 609413 while Hybrid produces 515139.</t>
  </si>
  <si>
    <t>Question 2</t>
  </si>
  <si>
    <t>Sum of Profit</t>
  </si>
  <si>
    <t>Airport in quarter 4 is the most profitable by 5259643 while the least profitable region by quarters is Downtown with profits of 3544297 in 1st quarter. This implies that generally in quarter 1 the profits are low but in quarter 3 they are high.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</si>
</sst>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44" formatCode="_(&quot;$&quot;* #,##0.00_);_(&quot;$&quot;* \(#,##0.00\);_(&quot;$&quot;* &quot;-&quot;??_);_(@_)"/>
    <numFmt numFmtId="164" formatCode="&quot;$&quot;#,##0"/>
  </numFmts>
  <fonts count="6" x14ac:knownFonts="1">
    <font>
      <sz val="11"/>
      <color theme="1"/>
      <name val="Calibri"/>
      <family val="2"/>
      <scheme val="minor"/>
    </font>
    <font>
      <sz val="10"/>
      <color theme="1"/>
      <name val="Arial"/>
      <family val="2"/>
    </font>
    <font>
      <b/>
      <sz val="10"/>
      <color theme="1"/>
      <name val="Arial"/>
      <family val="2"/>
    </font>
    <font>
      <b/>
      <sz val="11"/>
      <color theme="1"/>
      <name val="Calibri"/>
      <family val="2"/>
      <scheme val="minor"/>
    </font>
    <font>
      <sz val="10"/>
      <color theme="1"/>
      <name val="Arial"/>
      <family val="2"/>
    </font>
    <font>
      <sz val="11"/>
      <color theme="1"/>
      <name val="Calibri"/>
      <family val="2"/>
      <scheme val="minor"/>
    </font>
  </fonts>
  <fills count="3">
    <fill>
      <patternFill patternType="none"/>
    </fill>
    <fill>
      <patternFill patternType="gray125"/>
    </fill>
    <fill>
      <patternFill patternType="solid">
        <fgColor theme="7" tint="0.79998168889431442"/>
        <bgColor theme="7" tint="0.79998168889431442"/>
      </patternFill>
    </fill>
  </fills>
  <borders count="3">
    <border>
      <left/>
      <right/>
      <top/>
      <bottom/>
      <diagonal/>
    </border>
    <border>
      <left style="thin">
        <color theme="7"/>
      </left>
      <right style="thin">
        <color theme="7"/>
      </right>
      <top style="thin">
        <color theme="7"/>
      </top>
      <bottom style="medium">
        <color theme="7"/>
      </bottom>
      <diagonal/>
    </border>
    <border>
      <left style="thin">
        <color theme="7"/>
      </left>
      <right style="thin">
        <color theme="7"/>
      </right>
      <top style="thin">
        <color theme="7"/>
      </top>
      <bottom style="thin">
        <color theme="7"/>
      </bottom>
      <diagonal/>
    </border>
  </borders>
  <cellStyleXfs count="2">
    <xf numFmtId="0" fontId="0" fillId="0" borderId="0"/>
    <xf numFmtId="44" fontId="5" fillId="0" borderId="0" applyFont="0" applyFill="0" applyBorder="0" applyAlignment="0" applyProtection="0"/>
  </cellStyleXfs>
  <cellXfs count="43">
    <xf numFmtId="0" fontId="0" fillId="0" borderId="0" xfId="0"/>
    <xf numFmtId="0" fontId="1" fillId="0" borderId="0" xfId="0" applyFont="1"/>
    <xf numFmtId="0" fontId="2" fillId="0" borderId="0" xfId="0" applyFont="1"/>
    <xf numFmtId="0" fontId="2" fillId="0" borderId="0" xfId="0" applyFont="1" applyAlignment="1">
      <alignment horizontal="left"/>
    </xf>
    <xf numFmtId="0" fontId="2" fillId="0" borderId="0" xfId="0" applyFont="1" applyAlignment="1"/>
    <xf numFmtId="0" fontId="1" fillId="0" borderId="0" xfId="0" applyFont="1" applyAlignment="1">
      <alignment horizontal="left"/>
    </xf>
    <xf numFmtId="6" fontId="1" fillId="0" borderId="0" xfId="0" applyNumberFormat="1" applyFont="1"/>
    <xf numFmtId="3" fontId="1" fillId="0" borderId="0" xfId="0" applyNumberFormat="1" applyFont="1"/>
    <xf numFmtId="0" fontId="1" fillId="0" borderId="0" xfId="0" applyFont="1" applyAlignment="1">
      <alignment horizontal="left" vertical="center"/>
    </xf>
    <xf numFmtId="6" fontId="1" fillId="0" borderId="0" xfId="0" applyNumberFormat="1" applyFont="1" applyAlignment="1">
      <alignment horizontal="left" vertical="center"/>
    </xf>
    <xf numFmtId="3" fontId="1" fillId="0" borderId="0" xfId="0" applyNumberFormat="1" applyFont="1" applyAlignment="1">
      <alignment horizontal="left" vertical="center"/>
    </xf>
    <xf numFmtId="0" fontId="2" fillId="0" borderId="0" xfId="0" applyFont="1" applyAlignment="1">
      <alignment horizontal="left" vertical="center"/>
    </xf>
    <xf numFmtId="14" fontId="2" fillId="0" borderId="0" xfId="0" applyNumberFormat="1" applyFont="1" applyAlignment="1">
      <alignment horizontal="left"/>
    </xf>
    <xf numFmtId="0" fontId="0" fillId="0" borderId="0" xfId="0" pivotButton="1"/>
    <xf numFmtId="0" fontId="0" fillId="0" borderId="0" xfId="0" applyAlignment="1">
      <alignment horizontal="left"/>
    </xf>
    <xf numFmtId="164" fontId="1" fillId="0" borderId="0" xfId="0" applyNumberFormat="1" applyFont="1" applyAlignment="1">
      <alignment horizontal="right" vertical="center"/>
    </xf>
    <xf numFmtId="0" fontId="1" fillId="0" borderId="0" xfId="0" applyFont="1" applyAlignment="1">
      <alignment horizontal="right"/>
    </xf>
    <xf numFmtId="0" fontId="4" fillId="0" borderId="0" xfId="0" applyFont="1" applyAlignment="1">
      <alignment horizontal="left" vertical="center"/>
    </xf>
    <xf numFmtId="6" fontId="4" fillId="0" borderId="0" xfId="0" applyNumberFormat="1" applyFont="1" applyAlignment="1">
      <alignment horizontal="left" vertical="center"/>
    </xf>
    <xf numFmtId="3" fontId="4" fillId="0" borderId="0" xfId="0" applyNumberFormat="1" applyFont="1" applyAlignment="1">
      <alignment horizontal="left" vertical="center"/>
    </xf>
    <xf numFmtId="164" fontId="0" fillId="0" borderId="0" xfId="0" applyNumberFormat="1"/>
    <xf numFmtId="164" fontId="1" fillId="0" borderId="0" xfId="0" applyNumberFormat="1" applyFont="1" applyAlignment="1">
      <alignment horizontal="left" vertical="center"/>
    </xf>
    <xf numFmtId="0" fontId="1" fillId="0" borderId="0" xfId="0" applyFont="1" applyAlignment="1">
      <alignment vertical="top"/>
    </xf>
    <xf numFmtId="0" fontId="1" fillId="0" borderId="0" xfId="0" applyFont="1" applyAlignment="1">
      <alignment vertical="top" wrapText="1"/>
    </xf>
    <xf numFmtId="6" fontId="0" fillId="0" borderId="0" xfId="0" applyNumberFormat="1" applyAlignment="1">
      <alignment horizontal="left"/>
    </xf>
    <xf numFmtId="164" fontId="2" fillId="0" borderId="0" xfId="0" applyNumberFormat="1" applyFont="1" applyAlignment="1">
      <alignment horizontal="left" vertical="center"/>
    </xf>
    <xf numFmtId="0" fontId="3" fillId="0" borderId="0" xfId="0" applyFont="1"/>
    <xf numFmtId="0" fontId="2" fillId="0" borderId="1" xfId="0" applyFont="1" applyBorder="1" applyAlignment="1">
      <alignment horizontal="left" vertical="center"/>
    </xf>
    <xf numFmtId="0" fontId="2" fillId="0" borderId="1" xfId="0" applyFont="1" applyBorder="1" applyAlignment="1">
      <alignment vertical="center"/>
    </xf>
    <xf numFmtId="0" fontId="1" fillId="2" borderId="2" xfId="0" applyFont="1" applyFill="1" applyBorder="1" applyAlignment="1">
      <alignment horizontal="left" vertical="center"/>
    </xf>
    <xf numFmtId="8" fontId="1" fillId="2" borderId="2" xfId="0" applyNumberFormat="1" applyFont="1" applyFill="1" applyBorder="1" applyAlignment="1">
      <alignment horizontal="left" vertical="center"/>
    </xf>
    <xf numFmtId="0" fontId="1" fillId="0" borderId="2" xfId="0" applyFont="1" applyBorder="1" applyAlignment="1">
      <alignment horizontal="left" vertical="center"/>
    </xf>
    <xf numFmtId="8" fontId="1" fillId="0" borderId="2" xfId="0" applyNumberFormat="1" applyFont="1" applyBorder="1" applyAlignment="1">
      <alignment horizontal="left" vertical="center"/>
    </xf>
    <xf numFmtId="164" fontId="1" fillId="0" borderId="0" xfId="0" applyNumberFormat="1" applyFont="1" applyAlignment="1">
      <alignment horizontal="right" vertical="top"/>
    </xf>
    <xf numFmtId="164" fontId="2" fillId="0" borderId="0" xfId="0" applyNumberFormat="1" applyFont="1" applyAlignment="1">
      <alignment horizontal="right" vertical="top"/>
    </xf>
    <xf numFmtId="164" fontId="0" fillId="0" borderId="0" xfId="0" applyNumberFormat="1" applyAlignment="1">
      <alignment horizontal="right" vertical="top"/>
    </xf>
    <xf numFmtId="6" fontId="1" fillId="0" borderId="0" xfId="0" applyNumberFormat="1" applyFont="1" applyAlignment="1">
      <alignment vertical="center"/>
    </xf>
    <xf numFmtId="1" fontId="0" fillId="0" borderId="0" xfId="0" applyNumberFormat="1"/>
    <xf numFmtId="44" fontId="1" fillId="2" borderId="2" xfId="1" applyFont="1" applyFill="1" applyBorder="1" applyAlignment="1">
      <alignment horizontal="left" vertical="center"/>
    </xf>
    <xf numFmtId="164" fontId="1" fillId="0" borderId="0" xfId="0" applyNumberFormat="1" applyFont="1" applyAlignment="1">
      <alignment horizontal="left" vertical="top"/>
    </xf>
    <xf numFmtId="0" fontId="0" fillId="0" borderId="0" xfId="0" applyNumberFormat="1"/>
    <xf numFmtId="0" fontId="1" fillId="0" borderId="0" xfId="0" applyFont="1" applyAlignment="1">
      <alignment horizontal="left" vertical="top" wrapText="1"/>
    </xf>
    <xf numFmtId="164" fontId="1" fillId="0" borderId="0" xfId="0" applyNumberFormat="1" applyFont="1" applyAlignment="1">
      <alignment horizontal="left" vertical="top" wrapText="1"/>
    </xf>
  </cellXfs>
  <cellStyles count="2">
    <cellStyle name="Currency" xfId="1" builtinId="4"/>
    <cellStyle name="Normal" xfId="0" builtinId="0"/>
  </cellStyles>
  <dxfs count="33">
    <dxf>
      <font>
        <b val="0"/>
        <i val="0"/>
        <strike val="0"/>
        <condense val="0"/>
        <extend val="0"/>
        <outline val="0"/>
        <shadow val="0"/>
        <u val="none"/>
        <vertAlign val="baseline"/>
        <sz val="10"/>
        <color theme="1"/>
        <name val="Arial"/>
        <scheme val="none"/>
      </font>
      <numFmt numFmtId="10" formatCode="&quot;$&quot;#,##0_);[Red]\(&quot;$&quot;#,##0\)"/>
      <alignment horizontal="general"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64" formatCode="&quot;$&quot;#,##0"/>
      <alignment horizontal="right" vertical="top" textRotation="0" wrapText="0" indent="0" justifyLastLine="0" shrinkToFit="0" readingOrder="0"/>
    </dxf>
    <dxf>
      <font>
        <b val="0"/>
        <i val="0"/>
        <strike val="0"/>
        <condense val="0"/>
        <extend val="0"/>
        <outline val="0"/>
        <shadow val="0"/>
        <u val="none"/>
        <vertAlign val="baseline"/>
        <sz val="10"/>
        <color theme="1"/>
        <name val="Arial"/>
        <scheme val="none"/>
      </font>
      <numFmt numFmtId="164" formatCode="&quot;$&quot;#,##0"/>
      <alignment horizontal="righ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3" formatCode="#,##0"/>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0" formatCode="&quot;$&quot;#,##0_);[Red]\(&quot;$&quot;#,##0\)"/>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numFmt numFmtId="1" formatCode="0"/>
    </dxf>
    <dxf>
      <font>
        <b val="0"/>
        <i val="0"/>
        <strike val="0"/>
        <condense val="0"/>
        <extend val="0"/>
        <outline val="0"/>
        <shadow val="0"/>
        <u val="none"/>
        <vertAlign val="baseline"/>
        <sz val="10"/>
        <color theme="1"/>
        <name val="Arial"/>
        <scheme val="none"/>
      </font>
      <numFmt numFmtId="3" formatCode="#,##0"/>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0" formatCode="&quot;$&quot;#,##0_);[Red]\(&quot;$&quot;#,##0\)"/>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numFmt numFmtId="164" formatCode="&quot;$&quot;#,##0"/>
    </dxf>
    <dxf>
      <numFmt numFmtId="164" formatCode="&quot;$&quot;#,##0"/>
    </dxf>
    <dxf>
      <numFmt numFmtId="164" formatCode="&quot;$&quot;#,##0"/>
    </dxf>
    <dxf>
      <numFmt numFmtId="164" formatCode="&quot;$&quot;#,##0"/>
    </dxf>
    <dxf>
      <numFmt numFmtId="164" formatCode="&quot;$&quot;#,##0"/>
    </dxf>
    <dxf>
      <font>
        <b val="0"/>
        <i val="0"/>
        <strike val="0"/>
        <condense val="0"/>
        <extend val="0"/>
        <outline val="0"/>
        <shadow val="0"/>
        <u val="none"/>
        <vertAlign val="baseline"/>
        <sz val="10"/>
        <color theme="1"/>
        <name val="Arial"/>
        <scheme val="none"/>
      </font>
      <numFmt numFmtId="3" formatCode="#,##0"/>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numFmt numFmtId="10" formatCode="&quot;$&quot;#,##0_);[Red]\(&quot;$&quot;#,##0\)"/>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Revenue by CarClass and Location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s>
    <c:plotArea>
      <c:layout/>
      <c:barChart>
        <c:barDir val="col"/>
        <c:grouping val="clustered"/>
        <c:varyColors val="0"/>
        <c:ser>
          <c:idx val="0"/>
          <c:order val="0"/>
          <c:tx>
            <c:v>Airport</c:v>
          </c:tx>
          <c:spPr>
            <a:solidFill>
              <a:schemeClr val="accent1"/>
            </a:solidFill>
            <a:ln>
              <a:noFill/>
            </a:ln>
            <a:effectLst/>
          </c:spPr>
          <c:invertIfNegative val="0"/>
          <c:cat>
            <c:strLit>
              <c:ptCount val="4"/>
              <c:pt idx="0">
                <c:v>Economy</c:v>
              </c:pt>
              <c:pt idx="1">
                <c:v>Hybrid</c:v>
              </c:pt>
              <c:pt idx="2">
                <c:v>Premium</c:v>
              </c:pt>
              <c:pt idx="3">
                <c:v>SUV</c:v>
              </c:pt>
            </c:strLit>
          </c:cat>
          <c:val>
            <c:numLit>
              <c:formatCode>General</c:formatCode>
              <c:ptCount val="4"/>
              <c:pt idx="0">
                <c:v>4835275</c:v>
              </c:pt>
              <c:pt idx="1">
                <c:v>4335517</c:v>
              </c:pt>
              <c:pt idx="2">
                <c:v>4334655</c:v>
              </c:pt>
              <c:pt idx="3">
                <c:v>4333940</c:v>
              </c:pt>
            </c:numLit>
          </c:val>
          <c:extLst xmlns:c16r2="http://schemas.microsoft.com/office/drawing/2015/06/chart">
            <c:ext xmlns:c16="http://schemas.microsoft.com/office/drawing/2014/chart" uri="{C3380CC4-5D6E-409C-BE32-E72D297353CC}">
              <c16:uniqueId val="{00000000-E07A-4D58-B608-0FF26E3E5480}"/>
            </c:ext>
          </c:extLst>
        </c:ser>
        <c:ser>
          <c:idx val="1"/>
          <c:order val="1"/>
          <c:tx>
            <c:v>Downtown</c:v>
          </c:tx>
          <c:spPr>
            <a:solidFill>
              <a:schemeClr val="accent2"/>
            </a:solidFill>
            <a:ln>
              <a:noFill/>
            </a:ln>
            <a:effectLst/>
          </c:spPr>
          <c:invertIfNegative val="0"/>
          <c:cat>
            <c:strLit>
              <c:ptCount val="4"/>
              <c:pt idx="0">
                <c:v>Economy</c:v>
              </c:pt>
              <c:pt idx="1">
                <c:v>Hybrid</c:v>
              </c:pt>
              <c:pt idx="2">
                <c:v>Premium</c:v>
              </c:pt>
              <c:pt idx="3">
                <c:v>SUV</c:v>
              </c:pt>
            </c:strLit>
          </c:cat>
          <c:val>
            <c:numLit>
              <c:formatCode>General</c:formatCode>
              <c:ptCount val="4"/>
              <c:pt idx="0">
                <c:v>4980257</c:v>
              </c:pt>
              <c:pt idx="1">
                <c:v>3959239</c:v>
              </c:pt>
              <c:pt idx="2">
                <c:v>3958703</c:v>
              </c:pt>
              <c:pt idx="3">
                <c:v>3959070</c:v>
              </c:pt>
            </c:numLit>
          </c:val>
          <c:extLst xmlns:c16r2="http://schemas.microsoft.com/office/drawing/2015/06/chart">
            <c:ext xmlns:c16="http://schemas.microsoft.com/office/drawing/2014/chart" uri="{C3380CC4-5D6E-409C-BE32-E72D297353CC}">
              <c16:uniqueId val="{00000001-E07A-4D58-B608-0FF26E3E5480}"/>
            </c:ext>
          </c:extLst>
        </c:ser>
        <c:dLbls>
          <c:showLegendKey val="0"/>
          <c:showVal val="0"/>
          <c:showCatName val="0"/>
          <c:showSerName val="0"/>
          <c:showPercent val="0"/>
          <c:showBubbleSize val="0"/>
        </c:dLbls>
        <c:gapWidth val="219"/>
        <c:overlap val="-27"/>
        <c:axId val="1823186816"/>
        <c:axId val="1823187360"/>
      </c:barChart>
      <c:catAx>
        <c:axId val="182318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187360"/>
        <c:crosses val="autoZero"/>
        <c:auto val="1"/>
        <c:lblAlgn val="ctr"/>
        <c:lblOffset val="100"/>
        <c:noMultiLvlLbl val="0"/>
      </c:catAx>
      <c:valAx>
        <c:axId val="18231873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1868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xmlns:c16r2="http://schemas.microsoft.com/office/drawing/2015/06/char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2 (2).xlsx]Profit Analysis!PivotTable1</c:name>
    <c:fmtId val="0"/>
  </c:pivotSource>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manualLayout>
          <c:layoutTarget val="inner"/>
          <c:xMode val="edge"/>
          <c:yMode val="edge"/>
          <c:x val="0.14258092738407699"/>
          <c:y val="0.26328484981044037"/>
          <c:w val="0.7104560367454068"/>
          <c:h val="0.53774387576552929"/>
        </c:manualLayout>
      </c:layout>
      <c:barChart>
        <c:barDir val="col"/>
        <c:grouping val="clustered"/>
        <c:varyColors val="0"/>
        <c:ser>
          <c:idx val="0"/>
          <c:order val="0"/>
          <c:tx>
            <c:strRef>
              <c:f>'Profit Analysis'!$P$3</c:f>
              <c:strCache>
                <c:ptCount val="1"/>
                <c:pt idx="0">
                  <c:v>Total</c:v>
                </c:pt>
              </c:strCache>
            </c:strRef>
          </c:tx>
          <c:spPr>
            <a:solidFill>
              <a:schemeClr val="accent1"/>
            </a:solidFill>
            <a:ln>
              <a:noFill/>
            </a:ln>
            <a:effectLst/>
          </c:spPr>
          <c:invertIfNegative val="0"/>
          <c:cat>
            <c:strRef>
              <c:f>'Profit Analysis'!$O$4:$O$8</c:f>
              <c:strCache>
                <c:ptCount val="4"/>
                <c:pt idx="0">
                  <c:v>Economy</c:v>
                </c:pt>
                <c:pt idx="1">
                  <c:v>Hybrid</c:v>
                </c:pt>
                <c:pt idx="2">
                  <c:v>Premium</c:v>
                </c:pt>
                <c:pt idx="3">
                  <c:v>SUV</c:v>
                </c:pt>
              </c:strCache>
            </c:strRef>
          </c:cat>
          <c:val>
            <c:numRef>
              <c:f>'Profit Analysis'!$P$4:$P$8</c:f>
              <c:numCache>
                <c:formatCode>0</c:formatCode>
                <c:ptCount val="4"/>
                <c:pt idx="0">
                  <c:v>609412.9375</c:v>
                </c:pt>
                <c:pt idx="1">
                  <c:v>515138.8125</c:v>
                </c:pt>
                <c:pt idx="2">
                  <c:v>515117.625</c:v>
                </c:pt>
                <c:pt idx="3">
                  <c:v>514912.4375</c:v>
                </c:pt>
              </c:numCache>
            </c:numRef>
          </c:val>
          <c:extLst xmlns:c16r2="http://schemas.microsoft.com/office/drawing/2015/06/chart">
            <c:ext xmlns:c16="http://schemas.microsoft.com/office/drawing/2014/chart" uri="{C3380CC4-5D6E-409C-BE32-E72D297353CC}">
              <c16:uniqueId val="{00000000-FA8C-44E8-9674-27427C750B2B}"/>
            </c:ext>
          </c:extLst>
        </c:ser>
        <c:dLbls>
          <c:showLegendKey val="0"/>
          <c:showVal val="0"/>
          <c:showCatName val="0"/>
          <c:showSerName val="0"/>
          <c:showPercent val="0"/>
          <c:showBubbleSize val="0"/>
        </c:dLbls>
        <c:gapWidth val="219"/>
        <c:overlap val="-27"/>
        <c:axId val="1823194432"/>
        <c:axId val="1823193344"/>
      </c:barChart>
      <c:catAx>
        <c:axId val="1823194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193344"/>
        <c:crosses val="autoZero"/>
        <c:auto val="1"/>
        <c:lblAlgn val="ctr"/>
        <c:lblOffset val="100"/>
        <c:noMultiLvlLbl val="0"/>
      </c:catAx>
      <c:valAx>
        <c:axId val="1823193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194432"/>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0</xdr:colOff>
      <xdr:row>9</xdr:row>
      <xdr:rowOff>0</xdr:rowOff>
    </xdr:from>
    <xdr:to>
      <xdr:col>11</xdr:col>
      <xdr:colOff>19049</xdr:colOff>
      <xdr:row>25</xdr:row>
      <xdr:rowOff>152400</xdr:rowOff>
    </xdr:to>
    <xdr:graphicFrame macro="">
      <xdr:nvGraphicFramePr>
        <xdr:cNvPr id="3" name="Chart 2">
          <a:extLst>
            <a:ext uri="{FF2B5EF4-FFF2-40B4-BE49-F238E27FC236}">
              <a16:creationId xmlns:a16="http://schemas.microsoft.com/office/drawing/2014/main" xmlns="" id="{39C3003E-1634-45BA-8F99-ECCEF3F158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14286</xdr:colOff>
      <xdr:row>66</xdr:row>
      <xdr:rowOff>152400</xdr:rowOff>
    </xdr:from>
    <xdr:to>
      <xdr:col>13</xdr:col>
      <xdr:colOff>19049</xdr:colOff>
      <xdr:row>83</xdr:row>
      <xdr:rowOff>142875</xdr:rowOff>
    </xdr:to>
    <xdr:graphicFrame macro="">
      <xdr:nvGraphicFramePr>
        <xdr:cNvPr id="2" name="Chart 1">
          <a:extLst>
            <a:ext uri="{FF2B5EF4-FFF2-40B4-BE49-F238E27FC236}">
              <a16:creationId xmlns:a16="http://schemas.microsoft.com/office/drawing/2014/main" xmlns="" id="{35021630-2774-4E9B-BD02-4143F26DAC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lyle henderson" refreshedDate="43364.962335995369" createdVersion="6" refreshedVersion="6" minRefreshableVersion="3" recordCount="64">
  <cacheSource type="worksheet">
    <worksheetSource name="Table22"/>
  </cacheSource>
  <cacheFields count="6">
    <cacheField name="Year" numFmtId="0">
      <sharedItems containsSemiMixedTypes="0" containsString="0" containsNumber="1" containsInteger="1" minValue="2015" maxValue="2016"/>
    </cacheField>
    <cacheField name="Quarter" numFmtId="0">
      <sharedItems/>
    </cacheField>
    <cacheField name="Location" numFmtId="0">
      <sharedItems count="2">
        <s v="Downtown"/>
        <s v="Airport"/>
      </sharedItems>
    </cacheField>
    <cacheField name="CarClass" numFmtId="0">
      <sharedItems count="4">
        <s v="Economy"/>
        <s v="Premium"/>
        <s v="SUV"/>
        <s v="Hybrid"/>
      </sharedItems>
    </cacheField>
    <cacheField name="Revenue" numFmtId="6">
      <sharedItems containsSemiMixedTypes="0" containsString="0" containsNumber="1" containsInteger="1" minValue="317066" maxValue="959953"/>
    </cacheField>
    <cacheField name=" NumCars " numFmtId="3">
      <sharedItems containsSemiMixedTypes="0" containsString="0" containsNumber="1" containsInteger="1" minValue="2056" maxValue="5577"/>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dmin" refreshedDate="43367.030537037041" createdVersion="6" refreshedVersion="6" minRefreshableVersion="3" recordCount="64">
  <cacheSource type="worksheet">
    <worksheetSource name="Table24"/>
  </cacheSource>
  <cacheFields count="11">
    <cacheField name="Year" numFmtId="0">
      <sharedItems containsSemiMixedTypes="0" containsString="0" containsNumber="1" containsInteger="1" minValue="2015" maxValue="2016"/>
    </cacheField>
    <cacheField name="Quarter" numFmtId="0">
      <sharedItems count="4">
        <s v="Q3"/>
        <s v="Q4"/>
        <s v="Q2"/>
        <s v="Q1"/>
      </sharedItems>
    </cacheField>
    <cacheField name="Location" numFmtId="0">
      <sharedItems count="2">
        <s v="Downtown"/>
        <s v="Airport"/>
      </sharedItems>
    </cacheField>
    <cacheField name="CarClass" numFmtId="0">
      <sharedItems count="4">
        <s v="Economy"/>
        <s v="Hybrid"/>
        <s v="Premium"/>
        <s v="SUV"/>
      </sharedItems>
    </cacheField>
    <cacheField name="Revenue" numFmtId="6">
      <sharedItems containsSemiMixedTypes="0" containsString="0" containsNumber="1" containsInteger="1" minValue="317066" maxValue="959953"/>
    </cacheField>
    <cacheField name=" NumCars " numFmtId="3">
      <sharedItems containsSemiMixedTypes="0" containsString="0" containsNumber="1" containsInteger="1" minValue="2056" maxValue="5577"/>
    </cacheField>
    <cacheField name="Expenses" numFmtId="164">
      <sharedItems containsSemiMixedTypes="0" containsString="0" containsNumber="1" minValue="3217.25" maxValue="4057.8125"/>
    </cacheField>
    <cacheField name="Profit" numFmtId="164">
      <sharedItems containsSemiMixedTypes="0" containsString="0" containsNumber="1" minValue="313665.3125" maxValue="955895.1875" count="64">
        <n v="801267.1875"/>
        <n v="729970.1875"/>
        <n v="636416.1875"/>
        <n v="528007.1875"/>
        <n v="498488.1875"/>
        <n v="466067.1875"/>
        <n v="392790.1875"/>
        <n v="371060.1875"/>
        <n v="955895.1875"/>
        <n v="747408.1875"/>
        <n v="732669.1875"/>
        <n v="708201.1875"/>
        <n v="666391.1875"/>
        <n v="617050.1875"/>
        <n v="517861.1875"/>
        <n v="381064.1875"/>
        <n v="660183.5625"/>
        <n v="620435.5625"/>
        <n v="537103.5625"/>
        <n v="484752.5625"/>
        <n v="502498.5625"/>
        <n v="367679.5625"/>
        <n v="372957.5625"/>
        <n v="314208.5625"/>
        <n v="685498.5625"/>
        <n v="623079.5625"/>
        <n v="588277.5625"/>
        <n v="520187.5625"/>
        <n v="562545.5625"/>
        <n v="513983.5625"/>
        <n v="441270.5625"/>
        <n v="447558.5625"/>
        <n v="660683.75"/>
        <n v="620835.75"/>
        <n v="536999.75"/>
        <n v="484411.75"/>
        <n v="502185.75"/>
        <n v="367461.75"/>
        <n v="372593.75"/>
        <n v="313892.75"/>
        <n v="685222.75"/>
        <n v="623860.75"/>
        <n v="588598.75"/>
        <n v="519987.75"/>
        <n v="561878.75"/>
        <n v="513965.75"/>
        <n v="441029.75"/>
        <n v="448272.75"/>
        <n v="660147.3125"/>
        <n v="619927.3125"/>
        <n v="537222.3125"/>
        <n v="484442.3125"/>
        <n v="501487.3125"/>
        <n v="367660.3125"/>
        <n v="373096.3125"/>
        <n v="313665.3125"/>
        <n v="684900.3125"/>
        <n v="623356.3125"/>
        <n v="588189.3125"/>
        <n v="519958.3125"/>
        <n v="561892.3125"/>
        <n v="514603.3125"/>
        <n v="440726.3125"/>
        <n v="447324.3125"/>
      </sharedItems>
    </cacheField>
    <cacheField name="ProfitperCar" numFmtId="6">
      <sharedItems containsSemiMixedTypes="0" containsString="0" containsNumber="1" minValue="130.24225605475604" maxValue="176.59249722889339"/>
    </cacheField>
    <cacheField name="Hybrid Expense per Car" numFmtId="8">
      <sharedItems containsNonDate="0" containsString="0" containsBlank="1"/>
    </cacheField>
    <cacheField name="Non-Hybrid Expense per Car"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4">
  <r>
    <n v="2015"/>
    <s v="Q3"/>
    <x v="0"/>
    <x v="0"/>
    <n v="805325"/>
    <n v="5577"/>
  </r>
  <r>
    <n v="2015"/>
    <s v="Q3"/>
    <x v="1"/>
    <x v="0"/>
    <n v="734028"/>
    <n v="4922"/>
  </r>
  <r>
    <n v="2015"/>
    <s v="Q4"/>
    <x v="1"/>
    <x v="0"/>
    <n v="640474"/>
    <n v="4278"/>
  </r>
  <r>
    <n v="2015"/>
    <s v="Q4"/>
    <x v="0"/>
    <x v="0"/>
    <n v="532065"/>
    <n v="3610"/>
  </r>
  <r>
    <n v="2015"/>
    <s v="Q2"/>
    <x v="1"/>
    <x v="0"/>
    <n v="502546"/>
    <n v="3489"/>
  </r>
  <r>
    <n v="2015"/>
    <s v="Q1"/>
    <x v="1"/>
    <x v="0"/>
    <n v="470125"/>
    <n v="3408"/>
  </r>
  <r>
    <n v="2015"/>
    <s v="Q2"/>
    <x v="0"/>
    <x v="0"/>
    <n v="396848"/>
    <n v="2881"/>
  </r>
  <r>
    <n v="2015"/>
    <s v="Q1"/>
    <x v="0"/>
    <x v="0"/>
    <n v="375118"/>
    <n v="2849"/>
  </r>
  <r>
    <n v="2015"/>
    <s v="Q4"/>
    <x v="1"/>
    <x v="1"/>
    <n v="663901"/>
    <n v="4055"/>
  </r>
  <r>
    <n v="2015"/>
    <s v="Q4"/>
    <x v="0"/>
    <x v="1"/>
    <n v="624053"/>
    <n v="4016"/>
  </r>
  <r>
    <n v="2015"/>
    <s v="Q3"/>
    <x v="0"/>
    <x v="1"/>
    <n v="540217"/>
    <n v="3533"/>
  </r>
  <r>
    <n v="2015"/>
    <s v="Q2"/>
    <x v="0"/>
    <x v="1"/>
    <n v="487629"/>
    <n v="3241"/>
  </r>
  <r>
    <n v="2015"/>
    <s v="Q3"/>
    <x v="1"/>
    <x v="1"/>
    <n v="505403"/>
    <n v="3148"/>
  </r>
  <r>
    <n v="2015"/>
    <s v="Q1"/>
    <x v="0"/>
    <x v="1"/>
    <n v="370679"/>
    <n v="2514"/>
  </r>
  <r>
    <n v="2015"/>
    <s v="Q1"/>
    <x v="1"/>
    <x v="1"/>
    <n v="375811"/>
    <n v="2466"/>
  </r>
  <r>
    <n v="2015"/>
    <s v="Q2"/>
    <x v="1"/>
    <x v="1"/>
    <n v="317110"/>
    <n v="2056"/>
  </r>
  <r>
    <n v="2015"/>
    <s v="Q4"/>
    <x v="1"/>
    <x v="2"/>
    <n v="663548"/>
    <n v="4299"/>
  </r>
  <r>
    <n v="2015"/>
    <s v="Q4"/>
    <x v="0"/>
    <x v="2"/>
    <n v="623328"/>
    <n v="4264"/>
  </r>
  <r>
    <n v="2015"/>
    <s v="Q3"/>
    <x v="0"/>
    <x v="2"/>
    <n v="540623"/>
    <n v="3758"/>
  </r>
  <r>
    <n v="2015"/>
    <s v="Q2"/>
    <x v="0"/>
    <x v="2"/>
    <n v="487843"/>
    <n v="3427"/>
  </r>
  <r>
    <n v="2015"/>
    <s v="Q3"/>
    <x v="1"/>
    <x v="2"/>
    <n v="504888"/>
    <n v="3349"/>
  </r>
  <r>
    <n v="2015"/>
    <s v="Q1"/>
    <x v="0"/>
    <x v="2"/>
    <n v="371061"/>
    <n v="2646"/>
  </r>
  <r>
    <n v="2015"/>
    <s v="Q1"/>
    <x v="1"/>
    <x v="2"/>
    <n v="376497"/>
    <n v="2621"/>
  </r>
  <r>
    <n v="2015"/>
    <s v="Q2"/>
    <x v="1"/>
    <x v="2"/>
    <n v="317066"/>
    <n v="2151"/>
  </r>
  <r>
    <n v="2015"/>
    <s v="Q4"/>
    <x v="1"/>
    <x v="3"/>
    <n v="663467"/>
    <n v="4139"/>
  </r>
  <r>
    <n v="2015"/>
    <s v="Q4"/>
    <x v="0"/>
    <x v="3"/>
    <n v="623719"/>
    <n v="4109"/>
  </r>
  <r>
    <n v="2015"/>
    <s v="Q3"/>
    <x v="0"/>
    <x v="3"/>
    <n v="540387"/>
    <n v="3597"/>
  </r>
  <r>
    <n v="2015"/>
    <s v="Q2"/>
    <x v="0"/>
    <x v="3"/>
    <n v="488036"/>
    <n v="3281"/>
  </r>
  <r>
    <n v="2015"/>
    <s v="Q3"/>
    <x v="1"/>
    <x v="3"/>
    <n v="505782"/>
    <n v="3236"/>
  </r>
  <r>
    <n v="2015"/>
    <s v="Q1"/>
    <x v="0"/>
    <x v="3"/>
    <n v="370963"/>
    <n v="2554"/>
  </r>
  <r>
    <n v="2015"/>
    <s v="Q1"/>
    <x v="1"/>
    <x v="3"/>
    <n v="376241"/>
    <n v="2533"/>
  </r>
  <r>
    <n v="2015"/>
    <s v="Q2"/>
    <x v="1"/>
    <x v="3"/>
    <n v="317492"/>
    <n v="2106"/>
  </r>
  <r>
    <n v="2016"/>
    <s v="Q4"/>
    <x v="1"/>
    <x v="0"/>
    <n v="959953"/>
    <n v="5413"/>
  </r>
  <r>
    <n v="2016"/>
    <s v="Q1"/>
    <x v="0"/>
    <x v="0"/>
    <n v="751466"/>
    <n v="5080"/>
  </r>
  <r>
    <n v="2016"/>
    <s v="Q4"/>
    <x v="0"/>
    <x v="0"/>
    <n v="736727"/>
    <n v="4796"/>
  </r>
  <r>
    <n v="2016"/>
    <s v="Q3"/>
    <x v="0"/>
    <x v="0"/>
    <n v="712259"/>
    <n v="4715"/>
  </r>
  <r>
    <n v="2016"/>
    <s v="Q2"/>
    <x v="0"/>
    <x v="0"/>
    <n v="670449"/>
    <n v="4472"/>
  </r>
  <r>
    <n v="2016"/>
    <s v="Q3"/>
    <x v="1"/>
    <x v="0"/>
    <n v="621108"/>
    <n v="3710"/>
  </r>
  <r>
    <n v="2016"/>
    <s v="Q1"/>
    <x v="1"/>
    <x v="0"/>
    <n v="521919"/>
    <n v="3445"/>
  </r>
  <r>
    <n v="2016"/>
    <s v="Q2"/>
    <x v="1"/>
    <x v="0"/>
    <n v="385122"/>
    <n v="2280"/>
  </r>
  <r>
    <n v="2016"/>
    <s v="Q3"/>
    <x v="1"/>
    <x v="1"/>
    <n v="688440"/>
    <n v="4045"/>
  </r>
  <r>
    <n v="2016"/>
    <s v="Q2"/>
    <x v="1"/>
    <x v="1"/>
    <n v="627078"/>
    <n v="3711"/>
  </r>
  <r>
    <n v="2016"/>
    <s v="Q1"/>
    <x v="1"/>
    <x v="1"/>
    <n v="591816"/>
    <n v="3570"/>
  </r>
  <r>
    <n v="2016"/>
    <s v="Q2"/>
    <x v="0"/>
    <x v="1"/>
    <n v="523205"/>
    <n v="3247"/>
  </r>
  <r>
    <n v="2016"/>
    <s v="Q4"/>
    <x v="1"/>
    <x v="1"/>
    <n v="565096"/>
    <n v="3228"/>
  </r>
  <r>
    <n v="2016"/>
    <s v="Q3"/>
    <x v="0"/>
    <x v="1"/>
    <n v="517183"/>
    <n v="3150"/>
  </r>
  <r>
    <n v="2016"/>
    <s v="Q1"/>
    <x v="0"/>
    <x v="1"/>
    <n v="444247"/>
    <n v="2798"/>
  </r>
  <r>
    <n v="2016"/>
    <s v="Q4"/>
    <x v="0"/>
    <x v="1"/>
    <n v="451490"/>
    <n v="2698"/>
  </r>
  <r>
    <n v="2016"/>
    <s v="Q3"/>
    <x v="1"/>
    <x v="2"/>
    <n v="688301"/>
    <n v="4263"/>
  </r>
  <r>
    <n v="2016"/>
    <s v="Q2"/>
    <x v="1"/>
    <x v="2"/>
    <n v="626757"/>
    <n v="3943"/>
  </r>
  <r>
    <n v="2016"/>
    <s v="Q1"/>
    <x v="1"/>
    <x v="2"/>
    <n v="591590"/>
    <n v="3779"/>
  </r>
  <r>
    <n v="2016"/>
    <s v="Q2"/>
    <x v="0"/>
    <x v="2"/>
    <n v="523359"/>
    <n v="3400"/>
  </r>
  <r>
    <n v="2016"/>
    <s v="Q4"/>
    <x v="1"/>
    <x v="2"/>
    <n v="565293"/>
    <n v="3381"/>
  </r>
  <r>
    <n v="2016"/>
    <s v="Q3"/>
    <x v="0"/>
    <x v="2"/>
    <n v="518004"/>
    <n v="3345"/>
  </r>
  <r>
    <n v="2016"/>
    <s v="Q1"/>
    <x v="0"/>
    <x v="2"/>
    <n v="444127"/>
    <n v="2939"/>
  </r>
  <r>
    <n v="2016"/>
    <s v="Q4"/>
    <x v="0"/>
    <x v="2"/>
    <n v="450725"/>
    <n v="2846"/>
  </r>
  <r>
    <n v="2016"/>
    <s v="Q3"/>
    <x v="1"/>
    <x v="3"/>
    <n v="688782"/>
    <n v="4089"/>
  </r>
  <r>
    <n v="2016"/>
    <s v="Q2"/>
    <x v="1"/>
    <x v="3"/>
    <n v="626363"/>
    <n v="3807"/>
  </r>
  <r>
    <n v="2016"/>
    <s v="Q1"/>
    <x v="1"/>
    <x v="3"/>
    <n v="591561"/>
    <n v="3669"/>
  </r>
  <r>
    <n v="2016"/>
    <s v="Q2"/>
    <x v="0"/>
    <x v="3"/>
    <n v="523471"/>
    <n v="3320"/>
  </r>
  <r>
    <n v="2016"/>
    <s v="Q4"/>
    <x v="1"/>
    <x v="3"/>
    <n v="565829"/>
    <n v="3261"/>
  </r>
  <r>
    <n v="2016"/>
    <s v="Q3"/>
    <x v="0"/>
    <x v="3"/>
    <n v="517267"/>
    <n v="3210"/>
  </r>
  <r>
    <n v="2016"/>
    <s v="Q1"/>
    <x v="0"/>
    <x v="3"/>
    <n v="444554"/>
    <n v="2867"/>
  </r>
  <r>
    <n v="2016"/>
    <s v="Q4"/>
    <x v="0"/>
    <x v="3"/>
    <n v="450842"/>
    <n v="2757"/>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4">
  <r>
    <n v="2015"/>
    <x v="0"/>
    <x v="0"/>
    <x v="0"/>
    <n v="805325"/>
    <n v="5577"/>
    <n v="4057.8125"/>
    <x v="0"/>
    <n v="143.67351398601397"/>
    <m/>
    <m/>
  </r>
  <r>
    <n v="2015"/>
    <x v="0"/>
    <x v="1"/>
    <x v="0"/>
    <n v="734028"/>
    <n v="4922"/>
    <n v="4057.8125"/>
    <x v="1"/>
    <n v="148.30763663145063"/>
    <m/>
    <m/>
  </r>
  <r>
    <n v="2015"/>
    <x v="1"/>
    <x v="1"/>
    <x v="0"/>
    <n v="640474"/>
    <n v="4278"/>
    <n v="4057.8125"/>
    <x v="2"/>
    <n v="148.76488721365124"/>
    <m/>
    <m/>
  </r>
  <r>
    <n v="2015"/>
    <x v="1"/>
    <x v="0"/>
    <x v="0"/>
    <n v="532065"/>
    <n v="3610"/>
    <n v="4057.8125"/>
    <x v="3"/>
    <n v="146.26237880886427"/>
    <m/>
    <m/>
  </r>
  <r>
    <n v="2015"/>
    <x v="2"/>
    <x v="1"/>
    <x v="0"/>
    <n v="502546"/>
    <n v="3489"/>
    <n v="4057.8125"/>
    <x v="4"/>
    <n v="142.87422972198337"/>
    <m/>
    <m/>
  </r>
  <r>
    <n v="2015"/>
    <x v="3"/>
    <x v="1"/>
    <x v="0"/>
    <n v="470125"/>
    <n v="3408"/>
    <n v="4057.8125"/>
    <x v="5"/>
    <n v="136.75680384389671"/>
    <m/>
    <m/>
  </r>
  <r>
    <n v="2015"/>
    <x v="2"/>
    <x v="0"/>
    <x v="0"/>
    <n v="396848"/>
    <n v="2881"/>
    <n v="4057.8125"/>
    <x v="6"/>
    <n v="136.33814213814648"/>
    <m/>
    <m/>
  </r>
  <r>
    <n v="2015"/>
    <x v="3"/>
    <x v="0"/>
    <x v="0"/>
    <n v="375118"/>
    <n v="2849"/>
    <n v="4057.8125"/>
    <x v="7"/>
    <n v="130.24225605475604"/>
    <m/>
    <m/>
  </r>
  <r>
    <n v="2016"/>
    <x v="1"/>
    <x v="1"/>
    <x v="0"/>
    <n v="959953"/>
    <n v="5413"/>
    <n v="4057.8125"/>
    <x v="8"/>
    <n v="176.59249722889339"/>
    <m/>
    <m/>
  </r>
  <r>
    <n v="2016"/>
    <x v="3"/>
    <x v="0"/>
    <x v="0"/>
    <n v="751466"/>
    <n v="5080"/>
    <n v="4057.8125"/>
    <x v="9"/>
    <n v="147.12759596456692"/>
    <m/>
    <m/>
  </r>
  <r>
    <n v="2016"/>
    <x v="1"/>
    <x v="0"/>
    <x v="0"/>
    <n v="736727"/>
    <n v="4796"/>
    <n v="4057.8125"/>
    <x v="10"/>
    <n v="152.76671966221852"/>
    <m/>
    <m/>
  </r>
  <r>
    <n v="2016"/>
    <x v="0"/>
    <x v="0"/>
    <x v="0"/>
    <n v="712259"/>
    <n v="4715"/>
    <n v="4057.8125"/>
    <x v="11"/>
    <n v="150.20173647932131"/>
    <m/>
    <m/>
  </r>
  <r>
    <n v="2016"/>
    <x v="2"/>
    <x v="0"/>
    <x v="0"/>
    <n v="670449"/>
    <n v="4472"/>
    <n v="4057.8125"/>
    <x v="12"/>
    <n v="149.01412958407872"/>
    <m/>
    <m/>
  </r>
  <r>
    <n v="2016"/>
    <x v="0"/>
    <x v="1"/>
    <x v="0"/>
    <n v="621108"/>
    <n v="3710"/>
    <n v="4057.8125"/>
    <x v="13"/>
    <n v="166.32080525606469"/>
    <m/>
    <m/>
  </r>
  <r>
    <n v="2016"/>
    <x v="3"/>
    <x v="1"/>
    <x v="0"/>
    <n v="521919"/>
    <n v="3445"/>
    <n v="4057.8125"/>
    <x v="14"/>
    <n v="150.32255079825833"/>
    <m/>
    <m/>
  </r>
  <r>
    <n v="2016"/>
    <x v="2"/>
    <x v="1"/>
    <x v="0"/>
    <n v="385122"/>
    <n v="2280"/>
    <n v="4057.8125"/>
    <x v="15"/>
    <n v="167.13341557017543"/>
    <m/>
    <m/>
  </r>
  <r>
    <n v="2015"/>
    <x v="1"/>
    <x v="1"/>
    <x v="1"/>
    <n v="663467"/>
    <n v="4139"/>
    <n v="3283.4375"/>
    <x v="16"/>
    <n v="159.50315595554483"/>
    <m/>
    <m/>
  </r>
  <r>
    <n v="2015"/>
    <x v="1"/>
    <x v="0"/>
    <x v="1"/>
    <n v="623719"/>
    <n v="4109"/>
    <n v="3283.4375"/>
    <x v="17"/>
    <n v="150.99429605743489"/>
    <m/>
    <m/>
  </r>
  <r>
    <n v="2015"/>
    <x v="0"/>
    <x v="0"/>
    <x v="1"/>
    <n v="540387"/>
    <n v="3597"/>
    <n v="3283.4375"/>
    <x v="18"/>
    <n v="149.31986725048651"/>
    <m/>
    <m/>
  </r>
  <r>
    <n v="2015"/>
    <x v="2"/>
    <x v="0"/>
    <x v="1"/>
    <n v="488036"/>
    <n v="3281"/>
    <n v="3283.4375"/>
    <x v="19"/>
    <n v="147.74537107589148"/>
    <m/>
    <m/>
  </r>
  <r>
    <n v="2015"/>
    <x v="0"/>
    <x v="1"/>
    <x v="1"/>
    <n v="505782"/>
    <n v="3236"/>
    <n v="3283.4375"/>
    <x v="20"/>
    <n v="155.28385738566132"/>
    <m/>
    <m/>
  </r>
  <r>
    <n v="2015"/>
    <x v="3"/>
    <x v="0"/>
    <x v="1"/>
    <n v="370963"/>
    <n v="2554"/>
    <n v="3283.4375"/>
    <x v="21"/>
    <n v="143.96224060297573"/>
    <m/>
    <m/>
  </r>
  <r>
    <n v="2015"/>
    <x v="3"/>
    <x v="1"/>
    <x v="1"/>
    <n v="376241"/>
    <n v="2533"/>
    <n v="3283.4375"/>
    <x v="22"/>
    <n v="147.23946407422028"/>
    <m/>
    <m/>
  </r>
  <r>
    <n v="2015"/>
    <x v="2"/>
    <x v="1"/>
    <x v="1"/>
    <n v="317492"/>
    <n v="2106"/>
    <n v="3283.4375"/>
    <x v="23"/>
    <n v="149.1968482905983"/>
    <m/>
    <m/>
  </r>
  <r>
    <n v="2016"/>
    <x v="0"/>
    <x v="1"/>
    <x v="1"/>
    <n v="688782"/>
    <n v="4089"/>
    <n v="3283.4375"/>
    <x v="24"/>
    <n v="167.64454940083149"/>
    <m/>
    <m/>
  </r>
  <r>
    <n v="2016"/>
    <x v="2"/>
    <x v="1"/>
    <x v="1"/>
    <n v="626363"/>
    <n v="3807"/>
    <n v="3283.4375"/>
    <x v="25"/>
    <n v="163.66681442080377"/>
    <m/>
    <m/>
  </r>
  <r>
    <n v="2016"/>
    <x v="3"/>
    <x v="1"/>
    <x v="1"/>
    <n v="591561"/>
    <n v="3669"/>
    <n v="3283.4375"/>
    <x v="26"/>
    <n v="160.3373023984737"/>
    <m/>
    <m/>
  </r>
  <r>
    <n v="2016"/>
    <x v="2"/>
    <x v="0"/>
    <x v="1"/>
    <n v="523471"/>
    <n v="3320"/>
    <n v="3283.4375"/>
    <x v="27"/>
    <n v="156.68300075301204"/>
    <m/>
    <m/>
  </r>
  <r>
    <n v="2016"/>
    <x v="1"/>
    <x v="1"/>
    <x v="1"/>
    <n v="565829"/>
    <n v="3261"/>
    <n v="3283.4375"/>
    <x v="28"/>
    <n v="172.50707221711133"/>
    <m/>
    <m/>
  </r>
  <r>
    <n v="2016"/>
    <x v="0"/>
    <x v="0"/>
    <x v="1"/>
    <n v="517267"/>
    <n v="3210"/>
    <n v="3283.4375"/>
    <x v="29"/>
    <n v="160.11948987538941"/>
    <m/>
    <m/>
  </r>
  <r>
    <n v="2016"/>
    <x v="3"/>
    <x v="0"/>
    <x v="1"/>
    <n v="444554"/>
    <n v="2867"/>
    <n v="3283.4375"/>
    <x v="30"/>
    <n v="153.91369462853157"/>
    <m/>
    <m/>
  </r>
  <r>
    <n v="2016"/>
    <x v="1"/>
    <x v="0"/>
    <x v="1"/>
    <n v="450842"/>
    <n v="2757"/>
    <n v="3283.4375"/>
    <x v="31"/>
    <n v="162.3353509249184"/>
    <m/>
    <m/>
  </r>
  <r>
    <n v="2015"/>
    <x v="1"/>
    <x v="1"/>
    <x v="2"/>
    <n v="663901"/>
    <n v="4055"/>
    <n v="3217.25"/>
    <x v="32"/>
    <n v="162.93064118372379"/>
    <m/>
    <m/>
  </r>
  <r>
    <n v="2015"/>
    <x v="1"/>
    <x v="0"/>
    <x v="2"/>
    <n v="624053"/>
    <n v="4016"/>
    <n v="3217.25"/>
    <x v="33"/>
    <n v="154.59057519920319"/>
    <m/>
    <m/>
  </r>
  <r>
    <n v="2015"/>
    <x v="0"/>
    <x v="0"/>
    <x v="2"/>
    <n v="540217"/>
    <n v="3533"/>
    <n v="3217.25"/>
    <x v="34"/>
    <n v="151.99540050948204"/>
    <m/>
    <m/>
  </r>
  <r>
    <n v="2015"/>
    <x v="2"/>
    <x v="0"/>
    <x v="2"/>
    <n v="487629"/>
    <n v="3241"/>
    <n v="3217.25"/>
    <x v="35"/>
    <n v="149.46366862079606"/>
    <m/>
    <m/>
  </r>
  <r>
    <n v="2015"/>
    <x v="0"/>
    <x v="1"/>
    <x v="2"/>
    <n v="505403"/>
    <n v="3148"/>
    <n v="3217.25"/>
    <x v="36"/>
    <n v="159.525333545108"/>
    <m/>
    <m/>
  </r>
  <r>
    <n v="2015"/>
    <x v="3"/>
    <x v="0"/>
    <x v="2"/>
    <n v="370679"/>
    <n v="2514"/>
    <n v="3217.25"/>
    <x v="37"/>
    <n v="146.16616945107398"/>
    <m/>
    <m/>
  </r>
  <r>
    <n v="2015"/>
    <x v="3"/>
    <x v="1"/>
    <x v="2"/>
    <n v="375811"/>
    <n v="2466"/>
    <n v="3217.25"/>
    <x v="38"/>
    <n v="151.09235604217355"/>
    <m/>
    <m/>
  </r>
  <r>
    <n v="2015"/>
    <x v="2"/>
    <x v="1"/>
    <x v="2"/>
    <n v="317110"/>
    <n v="2056"/>
    <n v="3217.25"/>
    <x v="39"/>
    <n v="152.67157101167317"/>
    <m/>
    <m/>
  </r>
  <r>
    <n v="2016"/>
    <x v="0"/>
    <x v="1"/>
    <x v="2"/>
    <n v="688440"/>
    <n v="4045"/>
    <n v="3217.25"/>
    <x v="40"/>
    <n v="169.39993819530284"/>
    <m/>
    <m/>
  </r>
  <r>
    <n v="2016"/>
    <x v="2"/>
    <x v="1"/>
    <x v="2"/>
    <n v="627078"/>
    <n v="3711"/>
    <n v="3217.25"/>
    <x v="41"/>
    <n v="168.11122338992186"/>
    <m/>
    <m/>
  </r>
  <r>
    <n v="2016"/>
    <x v="3"/>
    <x v="1"/>
    <x v="2"/>
    <n v="591816"/>
    <n v="3570"/>
    <n v="3217.25"/>
    <x v="42"/>
    <n v="164.87359943977592"/>
    <m/>
    <m/>
  </r>
  <r>
    <n v="2016"/>
    <x v="2"/>
    <x v="0"/>
    <x v="2"/>
    <n v="523205"/>
    <n v="3247"/>
    <n v="3217.25"/>
    <x v="43"/>
    <n v="160.14405605174008"/>
    <m/>
    <m/>
  </r>
  <r>
    <n v="2016"/>
    <x v="1"/>
    <x v="1"/>
    <x v="2"/>
    <n v="565096"/>
    <n v="3228"/>
    <n v="3217.25"/>
    <x v="44"/>
    <n v="174.06404894671624"/>
    <m/>
    <m/>
  </r>
  <r>
    <n v="2016"/>
    <x v="0"/>
    <x v="0"/>
    <x v="2"/>
    <n v="517183"/>
    <n v="3150"/>
    <n v="3217.25"/>
    <x v="45"/>
    <n v="163.16373015873015"/>
    <m/>
    <m/>
  </r>
  <r>
    <n v="2016"/>
    <x v="3"/>
    <x v="0"/>
    <x v="2"/>
    <n v="444247"/>
    <n v="2798"/>
    <n v="3217.25"/>
    <x v="46"/>
    <n v="157.62321300929236"/>
    <m/>
    <m/>
  </r>
  <r>
    <n v="2016"/>
    <x v="1"/>
    <x v="0"/>
    <x v="2"/>
    <n v="451490"/>
    <n v="2698"/>
    <n v="3217.25"/>
    <x v="47"/>
    <n v="166.15001853224612"/>
    <m/>
    <m/>
  </r>
  <r>
    <n v="2015"/>
    <x v="1"/>
    <x v="1"/>
    <x v="3"/>
    <n v="663548"/>
    <n v="4299"/>
    <n v="3400.6875"/>
    <x v="48"/>
    <n v="153.55834205629216"/>
    <m/>
    <m/>
  </r>
  <r>
    <n v="2015"/>
    <x v="1"/>
    <x v="0"/>
    <x v="3"/>
    <n v="623328"/>
    <n v="4264"/>
    <n v="3400.6875"/>
    <x v="49"/>
    <n v="145.38633032363978"/>
    <m/>
    <m/>
  </r>
  <r>
    <n v="2015"/>
    <x v="0"/>
    <x v="0"/>
    <x v="3"/>
    <n v="540623"/>
    <n v="3758"/>
    <n v="3400.6875"/>
    <x v="50"/>
    <n v="142.9543141298563"/>
    <m/>
    <m/>
  </r>
  <r>
    <n v="2015"/>
    <x v="2"/>
    <x v="0"/>
    <x v="3"/>
    <n v="487843"/>
    <n v="3427"/>
    <n v="3400.6875"/>
    <x v="51"/>
    <n v="141.36046469215057"/>
    <m/>
    <m/>
  </r>
  <r>
    <n v="2015"/>
    <x v="0"/>
    <x v="1"/>
    <x v="3"/>
    <n v="504888"/>
    <n v="3349"/>
    <n v="3400.6875"/>
    <x v="52"/>
    <n v="149.74240444908929"/>
    <m/>
    <m/>
  </r>
  <r>
    <n v="2015"/>
    <x v="3"/>
    <x v="0"/>
    <x v="3"/>
    <n v="371061"/>
    <n v="2646"/>
    <n v="3400.6875"/>
    <x v="53"/>
    <n v="138.94947562358277"/>
    <m/>
    <m/>
  </r>
  <r>
    <n v="2015"/>
    <x v="3"/>
    <x v="1"/>
    <x v="3"/>
    <n v="376497"/>
    <n v="2621"/>
    <n v="3400.6875"/>
    <x v="54"/>
    <n v="142.34884109118656"/>
    <m/>
    <m/>
  </r>
  <r>
    <n v="2015"/>
    <x v="2"/>
    <x v="1"/>
    <x v="3"/>
    <n v="317066"/>
    <n v="2151"/>
    <n v="3400.6875"/>
    <x v="55"/>
    <n v="145.82301836355182"/>
    <m/>
    <m/>
  </r>
  <r>
    <n v="2016"/>
    <x v="0"/>
    <x v="1"/>
    <x v="3"/>
    <n v="688301"/>
    <n v="4263"/>
    <n v="3400.6875"/>
    <x v="56"/>
    <n v="160.66157928688716"/>
    <m/>
    <m/>
  </r>
  <r>
    <n v="2016"/>
    <x v="2"/>
    <x v="1"/>
    <x v="3"/>
    <n v="626757"/>
    <n v="3943"/>
    <n v="3400.6875"/>
    <x v="57"/>
    <n v="158.09188752219123"/>
    <m/>
    <m/>
  </r>
  <r>
    <n v="2016"/>
    <x v="3"/>
    <x v="1"/>
    <x v="3"/>
    <n v="591590"/>
    <n v="3779"/>
    <n v="3400.6875"/>
    <x v="58"/>
    <n v="155.64681463350092"/>
    <m/>
    <m/>
  </r>
  <r>
    <n v="2016"/>
    <x v="2"/>
    <x v="0"/>
    <x v="3"/>
    <n v="523359"/>
    <n v="3400"/>
    <n v="3400.6875"/>
    <x v="59"/>
    <n v="152.92891544117646"/>
    <m/>
    <m/>
  </r>
  <r>
    <n v="2016"/>
    <x v="1"/>
    <x v="1"/>
    <x v="3"/>
    <n v="565293"/>
    <n v="3381"/>
    <n v="3400.6875"/>
    <x v="60"/>
    <n v="166.19116015971605"/>
    <m/>
    <m/>
  </r>
  <r>
    <n v="2016"/>
    <x v="0"/>
    <x v="0"/>
    <x v="3"/>
    <n v="518004"/>
    <n v="3345"/>
    <n v="3400.6875"/>
    <x v="61"/>
    <n v="153.84254484304932"/>
    <m/>
    <m/>
  </r>
  <r>
    <n v="2016"/>
    <x v="3"/>
    <x v="0"/>
    <x v="3"/>
    <n v="444127"/>
    <n v="2939"/>
    <n v="3400.6875"/>
    <x v="62"/>
    <n v="149.9579151071793"/>
    <m/>
    <m/>
  </r>
  <r>
    <n v="2016"/>
    <x v="1"/>
    <x v="0"/>
    <x v="3"/>
    <n v="450725"/>
    <n v="2846"/>
    <n v="3400.6875"/>
    <x v="63"/>
    <n v="157.17649771609277"/>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H1:K7" firstHeaderRow="1" firstDataRow="2" firstDataCol="1"/>
  <pivotFields count="6">
    <pivotField showAll="0"/>
    <pivotField showAll="0"/>
    <pivotField axis="axisCol" showAll="0">
      <items count="3">
        <item x="1"/>
        <item x="0"/>
        <item t="default"/>
      </items>
    </pivotField>
    <pivotField axis="axisRow" showAll="0">
      <items count="5">
        <item x="0"/>
        <item x="3"/>
        <item x="1"/>
        <item x="2"/>
        <item t="default"/>
      </items>
    </pivotField>
    <pivotField dataField="1" numFmtId="6" showAll="0"/>
    <pivotField numFmtId="3" showAll="0"/>
  </pivotFields>
  <rowFields count="1">
    <field x="3"/>
  </rowFields>
  <rowItems count="5">
    <i>
      <x/>
    </i>
    <i>
      <x v="1"/>
    </i>
    <i>
      <x v="2"/>
    </i>
    <i>
      <x v="3"/>
    </i>
    <i t="grand">
      <x/>
    </i>
  </rowItems>
  <colFields count="1">
    <field x="2"/>
  </colFields>
  <colItems count="3">
    <i>
      <x/>
    </i>
    <i>
      <x v="1"/>
    </i>
    <i t="grand">
      <x/>
    </i>
  </colItems>
  <dataFields count="1">
    <dataField name="Sum of Revenue" fld="4" baseField="0" baseItem="0" numFmtId="164"/>
  </dataFields>
  <formats count="5">
    <format dxfId="24">
      <pivotArea outline="0" collapsedLevelsAreSubtotals="1" fieldPosition="0"/>
    </format>
    <format dxfId="23">
      <pivotArea field="2" type="button" dataOnly="0" labelOnly="1" outline="0" axis="axisCol" fieldPosition="0"/>
    </format>
    <format dxfId="22">
      <pivotArea type="topRight" dataOnly="0" labelOnly="1" outline="0" fieldPosition="0"/>
    </format>
    <format dxfId="21">
      <pivotArea dataOnly="0" labelOnly="1" fieldPosition="0">
        <references count="1">
          <reference field="2" count="0"/>
        </references>
      </pivotArea>
    </format>
    <format dxfId="2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O10:T14" firstHeaderRow="1" firstDataRow="2" firstDataCol="1"/>
  <pivotFields count="11">
    <pivotField showAll="0"/>
    <pivotField axis="axisCol" showAll="0">
      <items count="5">
        <item x="3"/>
        <item x="2"/>
        <item x="0"/>
        <item x="1"/>
        <item t="default"/>
      </items>
    </pivotField>
    <pivotField axis="axisRow" showAll="0">
      <items count="3">
        <item x="1"/>
        <item x="0"/>
        <item t="default"/>
      </items>
    </pivotField>
    <pivotField showAll="0"/>
    <pivotField numFmtId="6" showAll="0"/>
    <pivotField numFmtId="3" showAll="0"/>
    <pivotField numFmtId="164" showAll="0"/>
    <pivotField dataField="1" numFmtId="164" showAll="0"/>
    <pivotField numFmtId="6" showAll="0"/>
    <pivotField showAll="0"/>
    <pivotField showAll="0"/>
  </pivotFields>
  <rowFields count="1">
    <field x="2"/>
  </rowFields>
  <rowItems count="3">
    <i>
      <x/>
    </i>
    <i>
      <x v="1"/>
    </i>
    <i t="grand">
      <x/>
    </i>
  </rowItems>
  <colFields count="1">
    <field x="1"/>
  </colFields>
  <colItems count="5">
    <i>
      <x/>
    </i>
    <i>
      <x v="1"/>
    </i>
    <i>
      <x v="2"/>
    </i>
    <i>
      <x v="3"/>
    </i>
    <i t="grand">
      <x/>
    </i>
  </colItems>
  <dataFields count="1">
    <dataField name="Sum of Profit"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O3:P8" firstHeaderRow="1" firstDataRow="1" firstDataCol="1"/>
  <pivotFields count="11">
    <pivotField showAll="0"/>
    <pivotField showAll="0"/>
    <pivotField showAll="0"/>
    <pivotField axis="axisRow" showAll="0">
      <items count="5">
        <item x="0"/>
        <item x="1"/>
        <item x="2"/>
        <item x="3"/>
        <item t="default"/>
      </items>
    </pivotField>
    <pivotField numFmtId="6" showAll="0"/>
    <pivotField numFmtId="3" showAll="0"/>
    <pivotField numFmtId="164" showAll="0"/>
    <pivotField dataField="1" numFmtId="164" showAll="0">
      <items count="65">
        <item x="55"/>
        <item x="39"/>
        <item x="23"/>
        <item x="37"/>
        <item x="53"/>
        <item x="21"/>
        <item x="7"/>
        <item x="38"/>
        <item x="22"/>
        <item x="54"/>
        <item x="15"/>
        <item x="6"/>
        <item x="62"/>
        <item x="46"/>
        <item x="30"/>
        <item x="63"/>
        <item x="31"/>
        <item x="47"/>
        <item x="5"/>
        <item x="35"/>
        <item x="51"/>
        <item x="19"/>
        <item x="4"/>
        <item x="52"/>
        <item x="36"/>
        <item x="20"/>
        <item x="45"/>
        <item x="29"/>
        <item x="61"/>
        <item x="14"/>
        <item x="59"/>
        <item x="43"/>
        <item x="27"/>
        <item x="3"/>
        <item x="34"/>
        <item x="18"/>
        <item x="50"/>
        <item x="44"/>
        <item x="60"/>
        <item x="28"/>
        <item x="58"/>
        <item x="26"/>
        <item x="42"/>
        <item x="13"/>
        <item x="49"/>
        <item x="17"/>
        <item x="33"/>
        <item x="25"/>
        <item x="57"/>
        <item x="41"/>
        <item x="2"/>
        <item x="48"/>
        <item x="16"/>
        <item x="32"/>
        <item x="12"/>
        <item x="56"/>
        <item x="40"/>
        <item x="24"/>
        <item x="11"/>
        <item x="1"/>
        <item x="10"/>
        <item x="9"/>
        <item x="0"/>
        <item x="8"/>
        <item t="default"/>
      </items>
    </pivotField>
    <pivotField numFmtId="6" showAll="0"/>
    <pivotField showAll="0"/>
    <pivotField showAll="0"/>
  </pivotFields>
  <rowFields count="1">
    <field x="3"/>
  </rowFields>
  <rowItems count="5">
    <i>
      <x/>
    </i>
    <i>
      <x v="1"/>
    </i>
    <i>
      <x v="2"/>
    </i>
    <i>
      <x v="3"/>
    </i>
    <i t="grand">
      <x/>
    </i>
  </rowItems>
  <colItems count="1">
    <i/>
  </colItems>
  <dataFields count="1">
    <dataField name="Average of Profit" fld="7" subtotal="average" baseField="3" baseItem="0" numFmtId="1"/>
  </dataFields>
  <formats count="1">
    <format dxfId="11">
      <pivotArea outline="0" collapsedLevelsAreSubtotals="1"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2" name="Table2" displayName="Table2" ref="A1:F65" totalsRowShown="0" headerRowDxfId="32" dataDxfId="31">
  <autoFilter ref="A1:F65"/>
  <sortState ref="A2:F65">
    <sortCondition ref="A1:A65"/>
  </sortState>
  <tableColumns count="6">
    <tableColumn id="1" name="Year" dataDxfId="30"/>
    <tableColumn id="2" name="Quarter" dataDxfId="29"/>
    <tableColumn id="3" name="Location" dataDxfId="28"/>
    <tableColumn id="4" name="CarClass" dataDxfId="27"/>
    <tableColumn id="5" name="Revenue" dataDxfId="26"/>
    <tableColumn id="6" name=" NumCars " dataDxfId="25"/>
  </tableColumns>
  <tableStyleInfo name="TableStyleLight19" showFirstColumn="0" showLastColumn="0" showRowStripes="1" showColumnStripes="0"/>
</table>
</file>

<file path=xl/tables/table2.xml><?xml version="1.0" encoding="utf-8"?>
<table xmlns="http://schemas.openxmlformats.org/spreadsheetml/2006/main" id="1" name="Table22" displayName="Table22" ref="A1:F65" totalsRowShown="0" headerRowDxfId="19" dataDxfId="18">
  <autoFilter ref="A1:F65"/>
  <tableColumns count="6">
    <tableColumn id="1" name="Year" dataDxfId="17"/>
    <tableColumn id="2" name="Quarter" dataDxfId="16"/>
    <tableColumn id="3" name="Location" dataDxfId="15"/>
    <tableColumn id="4" name="CarClass" dataDxfId="14"/>
    <tableColumn id="5" name="Revenue" dataDxfId="13"/>
    <tableColumn id="6" name=" NumCars " dataDxfId="12"/>
  </tableColumns>
  <tableStyleInfo name="TableStyleLight19" showFirstColumn="0" showLastColumn="0" showRowStripes="1" showColumnStripes="0"/>
</table>
</file>

<file path=xl/tables/table3.xml><?xml version="1.0" encoding="utf-8"?>
<table xmlns="http://schemas.openxmlformats.org/spreadsheetml/2006/main" id="3" name="Table24" displayName="Table24" ref="A1:I65" totalsRowShown="0" headerRowDxfId="10" dataDxfId="9">
  <autoFilter ref="A1:I65"/>
  <sortState ref="A2:I65">
    <sortCondition ref="D1:D65"/>
  </sortState>
  <tableColumns count="9">
    <tableColumn id="1" name="Year" dataDxfId="8"/>
    <tableColumn id="2" name="Quarter" dataDxfId="7"/>
    <tableColumn id="3" name="Location" dataDxfId="6"/>
    <tableColumn id="4" name="CarClass" dataDxfId="5"/>
    <tableColumn id="5" name="Revenue" dataDxfId="4"/>
    <tableColumn id="6" name=" NumCars " dataDxfId="3"/>
    <tableColumn id="7" name="Expenses" dataDxfId="2">
      <calculatedColumnFormula>IF(D2="Hybrid",$L$2,$M$3)*Table24[[#This Row],[ NumCars ]]</calculatedColumnFormula>
    </tableColumn>
    <tableColumn id="8" name="Profit" dataDxfId="1">
      <calculatedColumnFormula>Table24[[#This Row],[Revenue]]-Table24[[#This Row],[Expenses]]</calculatedColumnFormula>
    </tableColumn>
    <tableColumn id="9" name="ProfitperCar" dataDxfId="0">
      <calculatedColumnFormula>Table24[[#This Row],[Profit]]/Table24[[#This Row],[ NumCars ]]</calculatedColumnFormula>
    </tableColumn>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table" Target="../tables/table3.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C7" sqref="C7"/>
    </sheetView>
  </sheetViews>
  <sheetFormatPr defaultColWidth="7.140625" defaultRowHeight="12.75" x14ac:dyDescent="0.2"/>
  <cols>
    <col min="1" max="1" width="13.85546875" style="5" bestFit="1" customWidth="1"/>
    <col min="2" max="2" width="7.140625" style="1"/>
    <col min="3" max="3" width="70.42578125" style="1" bestFit="1" customWidth="1"/>
    <col min="4" max="16384" width="7.140625" style="1"/>
  </cols>
  <sheetData>
    <row r="1" spans="1:11" x14ac:dyDescent="0.2">
      <c r="A1" s="16" t="s">
        <v>14</v>
      </c>
      <c r="B1" s="4"/>
      <c r="C1" s="3"/>
      <c r="D1" s="4"/>
    </row>
    <row r="2" spans="1:11" x14ac:dyDescent="0.2">
      <c r="A2" s="16"/>
      <c r="B2" s="4"/>
      <c r="C2" s="3"/>
      <c r="D2" s="4"/>
    </row>
    <row r="3" spans="1:11" x14ac:dyDescent="0.2">
      <c r="A3" s="16" t="s">
        <v>15</v>
      </c>
      <c r="B3" s="4"/>
      <c r="C3" s="3" t="s">
        <v>23</v>
      </c>
      <c r="D3" s="4"/>
      <c r="E3" s="2"/>
      <c r="F3" s="2"/>
      <c r="G3" s="2"/>
      <c r="H3" s="2"/>
      <c r="I3" s="2"/>
      <c r="J3" s="2"/>
      <c r="K3" s="2"/>
    </row>
    <row r="4" spans="1:11" x14ac:dyDescent="0.2">
      <c r="A4" s="16"/>
      <c r="B4" s="4"/>
      <c r="C4" s="3"/>
      <c r="D4" s="4"/>
    </row>
    <row r="5" spans="1:11" x14ac:dyDescent="0.2">
      <c r="A5" s="16" t="s">
        <v>16</v>
      </c>
      <c r="B5" s="4"/>
      <c r="C5" s="3" t="s">
        <v>24</v>
      </c>
      <c r="D5" s="4"/>
    </row>
    <row r="6" spans="1:11" x14ac:dyDescent="0.2">
      <c r="A6" s="16"/>
      <c r="B6" s="4"/>
      <c r="C6" s="3"/>
      <c r="D6" s="4"/>
      <c r="G6" s="6"/>
      <c r="H6" s="7"/>
    </row>
    <row r="7" spans="1:11" x14ac:dyDescent="0.2">
      <c r="A7" s="16" t="s">
        <v>17</v>
      </c>
      <c r="B7" s="4"/>
      <c r="C7" s="12">
        <v>43366</v>
      </c>
      <c r="D7" s="4"/>
      <c r="G7" s="6"/>
      <c r="H7" s="7"/>
    </row>
    <row r="8" spans="1:11" x14ac:dyDescent="0.2">
      <c r="G8" s="6"/>
      <c r="H8" s="7"/>
    </row>
    <row r="9" spans="1:11" x14ac:dyDescent="0.2">
      <c r="G9" s="6"/>
      <c r="H9" s="7"/>
    </row>
    <row r="10" spans="1:11" x14ac:dyDescent="0.2">
      <c r="G10" s="6"/>
      <c r="H10" s="7"/>
    </row>
    <row r="11" spans="1:11" x14ac:dyDescent="0.2">
      <c r="G11" s="6"/>
      <c r="H11" s="7"/>
    </row>
    <row r="12" spans="1:11" x14ac:dyDescent="0.2">
      <c r="G12" s="6"/>
      <c r="H12" s="7"/>
    </row>
    <row r="13" spans="1:11" x14ac:dyDescent="0.2">
      <c r="G13" s="6"/>
      <c r="H13" s="7"/>
    </row>
    <row r="14" spans="1:11" x14ac:dyDescent="0.2">
      <c r="G14" s="6"/>
      <c r="H14" s="7"/>
    </row>
    <row r="15" spans="1:11" x14ac:dyDescent="0.2">
      <c r="G15" s="6"/>
      <c r="H15" s="7"/>
    </row>
    <row r="16" spans="1:11" x14ac:dyDescent="0.2">
      <c r="G16" s="6"/>
      <c r="H16" s="7"/>
    </row>
    <row r="17" spans="7:8" x14ac:dyDescent="0.2">
      <c r="G17" s="6"/>
      <c r="H17" s="7"/>
    </row>
    <row r="18" spans="7:8" x14ac:dyDescent="0.2">
      <c r="G18" s="6"/>
      <c r="H18" s="7"/>
    </row>
    <row r="19" spans="7:8" x14ac:dyDescent="0.2">
      <c r="G19" s="6"/>
      <c r="H19" s="7"/>
    </row>
    <row r="20" spans="7:8" x14ac:dyDescent="0.2">
      <c r="G20" s="6"/>
      <c r="H20" s="7"/>
    </row>
    <row r="21" spans="7:8" x14ac:dyDescent="0.2">
      <c r="G21" s="6"/>
      <c r="H21" s="7"/>
    </row>
    <row r="22" spans="7:8" x14ac:dyDescent="0.2">
      <c r="G22" s="6"/>
      <c r="H22" s="7"/>
    </row>
    <row r="23" spans="7:8" x14ac:dyDescent="0.2">
      <c r="G23" s="6"/>
      <c r="H23" s="7"/>
    </row>
    <row r="24" spans="7:8" x14ac:dyDescent="0.2">
      <c r="G24" s="6"/>
      <c r="H24" s="7"/>
    </row>
    <row r="25" spans="7:8" x14ac:dyDescent="0.2">
      <c r="G25" s="6"/>
      <c r="H25" s="7"/>
    </row>
    <row r="26" spans="7:8" x14ac:dyDescent="0.2">
      <c r="G26" s="6"/>
      <c r="H26" s="7"/>
    </row>
    <row r="27" spans="7:8" x14ac:dyDescent="0.2">
      <c r="G27" s="6"/>
      <c r="H27" s="7"/>
    </row>
    <row r="28" spans="7:8" x14ac:dyDescent="0.2">
      <c r="G28" s="6"/>
      <c r="H28" s="7"/>
    </row>
    <row r="29" spans="7:8" x14ac:dyDescent="0.2">
      <c r="G29" s="6"/>
      <c r="H29" s="7"/>
    </row>
    <row r="30" spans="7:8" x14ac:dyDescent="0.2">
      <c r="G30" s="6"/>
      <c r="H30" s="7"/>
    </row>
    <row r="31" spans="7:8" x14ac:dyDescent="0.2">
      <c r="G31" s="6"/>
      <c r="H31" s="7"/>
    </row>
    <row r="32" spans="7:8" x14ac:dyDescent="0.2">
      <c r="G32" s="6"/>
      <c r="H32" s="7"/>
    </row>
    <row r="33" spans="7:8" x14ac:dyDescent="0.2">
      <c r="G33" s="6"/>
      <c r="H33" s="7"/>
    </row>
    <row r="34" spans="7:8" x14ac:dyDescent="0.2">
      <c r="G34" s="6"/>
      <c r="H34" s="7"/>
    </row>
    <row r="35" spans="7:8" x14ac:dyDescent="0.2">
      <c r="G35" s="6"/>
      <c r="H35" s="7"/>
    </row>
    <row r="36" spans="7:8" x14ac:dyDescent="0.2">
      <c r="G36" s="6"/>
      <c r="H36" s="7"/>
    </row>
    <row r="37" spans="7:8" x14ac:dyDescent="0.2">
      <c r="G37" s="6"/>
      <c r="H37" s="7"/>
    </row>
    <row r="38" spans="7:8" x14ac:dyDescent="0.2">
      <c r="G38" s="6"/>
      <c r="H38" s="7"/>
    </row>
    <row r="39" spans="7:8" x14ac:dyDescent="0.2">
      <c r="G39" s="6"/>
      <c r="H39" s="7"/>
    </row>
    <row r="40" spans="7:8" x14ac:dyDescent="0.2">
      <c r="G40" s="6"/>
      <c r="H40" s="7"/>
    </row>
    <row r="41" spans="7:8" x14ac:dyDescent="0.2">
      <c r="G41" s="6"/>
      <c r="H41" s="7"/>
    </row>
    <row r="42" spans="7:8" x14ac:dyDescent="0.2">
      <c r="G42" s="6"/>
      <c r="H42" s="7"/>
    </row>
    <row r="43" spans="7:8" x14ac:dyDescent="0.2">
      <c r="G43" s="6"/>
      <c r="H43" s="7"/>
    </row>
    <row r="44" spans="7:8" x14ac:dyDescent="0.2">
      <c r="G44" s="6"/>
      <c r="H44" s="7"/>
    </row>
    <row r="45" spans="7:8" x14ac:dyDescent="0.2">
      <c r="G45" s="6"/>
      <c r="H45" s="7"/>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workbookViewId="0">
      <selection activeCell="F66" sqref="F66"/>
    </sheetView>
  </sheetViews>
  <sheetFormatPr defaultRowHeight="12.75" x14ac:dyDescent="0.25"/>
  <cols>
    <col min="1" max="1" width="7.42578125" style="8" bestFit="1" customWidth="1"/>
    <col min="2" max="2" width="10.140625" style="8" bestFit="1" customWidth="1"/>
    <col min="3" max="4" width="11.140625" style="8" bestFit="1" customWidth="1"/>
    <col min="5" max="5" width="11.28515625" style="8" bestFit="1" customWidth="1"/>
    <col min="6" max="6" width="12.5703125" style="8" bestFit="1" customWidth="1"/>
    <col min="7" max="16384" width="9.140625" style="8"/>
  </cols>
  <sheetData>
    <row r="1" spans="1:6" x14ac:dyDescent="0.25">
      <c r="A1" s="8" t="s">
        <v>0</v>
      </c>
      <c r="B1" s="8" t="s">
        <v>1</v>
      </c>
      <c r="C1" s="8" t="s">
        <v>2</v>
      </c>
      <c r="D1" s="8" t="s">
        <v>3</v>
      </c>
      <c r="E1" s="8" t="s">
        <v>4</v>
      </c>
      <c r="F1" s="8" t="s">
        <v>5</v>
      </c>
    </row>
    <row r="2" spans="1:6" x14ac:dyDescent="0.25">
      <c r="A2" s="8">
        <v>2015</v>
      </c>
      <c r="B2" s="8" t="s">
        <v>12</v>
      </c>
      <c r="C2" s="8" t="s">
        <v>10</v>
      </c>
      <c r="D2" s="8" t="s">
        <v>8</v>
      </c>
      <c r="E2" s="9">
        <v>805325</v>
      </c>
      <c r="F2" s="10">
        <v>5577</v>
      </c>
    </row>
    <row r="3" spans="1:6" x14ac:dyDescent="0.25">
      <c r="A3" s="8">
        <v>2015</v>
      </c>
      <c r="B3" s="8" t="s">
        <v>12</v>
      </c>
      <c r="C3" s="8" t="s">
        <v>7</v>
      </c>
      <c r="D3" s="8" t="s">
        <v>8</v>
      </c>
      <c r="E3" s="9">
        <v>734028</v>
      </c>
      <c r="F3" s="10">
        <v>4922</v>
      </c>
    </row>
    <row r="4" spans="1:6" x14ac:dyDescent="0.25">
      <c r="A4" s="8">
        <v>2015</v>
      </c>
      <c r="B4" s="8" t="s">
        <v>13</v>
      </c>
      <c r="C4" s="8" t="s">
        <v>7</v>
      </c>
      <c r="D4" s="8" t="s">
        <v>8</v>
      </c>
      <c r="E4" s="9">
        <v>640474</v>
      </c>
      <c r="F4" s="10">
        <v>4278</v>
      </c>
    </row>
    <row r="5" spans="1:6" x14ac:dyDescent="0.25">
      <c r="A5" s="8">
        <v>2015</v>
      </c>
      <c r="B5" s="8" t="s">
        <v>13</v>
      </c>
      <c r="C5" s="8" t="s">
        <v>10</v>
      </c>
      <c r="D5" s="8" t="s">
        <v>8</v>
      </c>
      <c r="E5" s="9">
        <v>532065</v>
      </c>
      <c r="F5" s="10">
        <v>3610</v>
      </c>
    </row>
    <row r="6" spans="1:6" x14ac:dyDescent="0.25">
      <c r="A6" s="8">
        <v>2015</v>
      </c>
      <c r="B6" s="8" t="s">
        <v>11</v>
      </c>
      <c r="C6" s="8" t="s">
        <v>7</v>
      </c>
      <c r="D6" s="8" t="s">
        <v>8</v>
      </c>
      <c r="E6" s="9">
        <v>502546</v>
      </c>
      <c r="F6" s="10">
        <v>3489</v>
      </c>
    </row>
    <row r="7" spans="1:6" x14ac:dyDescent="0.25">
      <c r="A7" s="8">
        <v>2015</v>
      </c>
      <c r="B7" s="8" t="s">
        <v>6</v>
      </c>
      <c r="C7" s="8" t="s">
        <v>7</v>
      </c>
      <c r="D7" s="8" t="s">
        <v>8</v>
      </c>
      <c r="E7" s="9">
        <v>470125</v>
      </c>
      <c r="F7" s="10">
        <v>3408</v>
      </c>
    </row>
    <row r="8" spans="1:6" x14ac:dyDescent="0.25">
      <c r="A8" s="8">
        <v>2015</v>
      </c>
      <c r="B8" s="8" t="s">
        <v>11</v>
      </c>
      <c r="C8" s="8" t="s">
        <v>10</v>
      </c>
      <c r="D8" s="8" t="s">
        <v>8</v>
      </c>
      <c r="E8" s="9">
        <v>396848</v>
      </c>
      <c r="F8" s="10">
        <v>2881</v>
      </c>
    </row>
    <row r="9" spans="1:6" x14ac:dyDescent="0.25">
      <c r="A9" s="17">
        <v>2015</v>
      </c>
      <c r="B9" s="17" t="s">
        <v>6</v>
      </c>
      <c r="C9" s="17" t="s">
        <v>10</v>
      </c>
      <c r="D9" s="17" t="s">
        <v>8</v>
      </c>
      <c r="E9" s="18">
        <v>375118</v>
      </c>
      <c r="F9" s="19">
        <v>2849</v>
      </c>
    </row>
    <row r="10" spans="1:6" x14ac:dyDescent="0.25">
      <c r="A10" s="17">
        <v>2015</v>
      </c>
      <c r="B10" s="17" t="s">
        <v>13</v>
      </c>
      <c r="C10" s="17" t="s">
        <v>7</v>
      </c>
      <c r="D10" s="17" t="s">
        <v>9</v>
      </c>
      <c r="E10" s="18">
        <v>663901</v>
      </c>
      <c r="F10" s="19">
        <v>4055</v>
      </c>
    </row>
    <row r="11" spans="1:6" x14ac:dyDescent="0.25">
      <c r="A11" s="17">
        <v>2015</v>
      </c>
      <c r="B11" s="17" t="s">
        <v>13</v>
      </c>
      <c r="C11" s="17" t="s">
        <v>10</v>
      </c>
      <c r="D11" s="17" t="s">
        <v>9</v>
      </c>
      <c r="E11" s="18">
        <v>624053</v>
      </c>
      <c r="F11" s="19">
        <v>4016</v>
      </c>
    </row>
    <row r="12" spans="1:6" x14ac:dyDescent="0.25">
      <c r="A12" s="17">
        <v>2015</v>
      </c>
      <c r="B12" s="17" t="s">
        <v>12</v>
      </c>
      <c r="C12" s="17" t="s">
        <v>10</v>
      </c>
      <c r="D12" s="17" t="s">
        <v>9</v>
      </c>
      <c r="E12" s="18">
        <v>540217</v>
      </c>
      <c r="F12" s="19">
        <v>3533</v>
      </c>
    </row>
    <row r="13" spans="1:6" x14ac:dyDescent="0.25">
      <c r="A13" s="17">
        <v>2015</v>
      </c>
      <c r="B13" s="17" t="s">
        <v>11</v>
      </c>
      <c r="C13" s="17" t="s">
        <v>10</v>
      </c>
      <c r="D13" s="17" t="s">
        <v>9</v>
      </c>
      <c r="E13" s="18">
        <v>487629</v>
      </c>
      <c r="F13" s="19">
        <v>3241</v>
      </c>
    </row>
    <row r="14" spans="1:6" x14ac:dyDescent="0.25">
      <c r="A14" s="17">
        <v>2015</v>
      </c>
      <c r="B14" s="17" t="s">
        <v>12</v>
      </c>
      <c r="C14" s="17" t="s">
        <v>7</v>
      </c>
      <c r="D14" s="17" t="s">
        <v>9</v>
      </c>
      <c r="E14" s="18">
        <v>505403</v>
      </c>
      <c r="F14" s="19">
        <v>3148</v>
      </c>
    </row>
    <row r="15" spans="1:6" x14ac:dyDescent="0.25">
      <c r="A15" s="17">
        <v>2015</v>
      </c>
      <c r="B15" s="17" t="s">
        <v>6</v>
      </c>
      <c r="C15" s="17" t="s">
        <v>10</v>
      </c>
      <c r="D15" s="17" t="s">
        <v>9</v>
      </c>
      <c r="E15" s="18">
        <v>370679</v>
      </c>
      <c r="F15" s="19">
        <v>2514</v>
      </c>
    </row>
    <row r="16" spans="1:6" x14ac:dyDescent="0.25">
      <c r="A16" s="17">
        <v>2015</v>
      </c>
      <c r="B16" s="17" t="s">
        <v>6</v>
      </c>
      <c r="C16" s="17" t="s">
        <v>7</v>
      </c>
      <c r="D16" s="17" t="s">
        <v>9</v>
      </c>
      <c r="E16" s="18">
        <v>375811</v>
      </c>
      <c r="F16" s="19">
        <v>2466</v>
      </c>
    </row>
    <row r="17" spans="1:6" x14ac:dyDescent="0.25">
      <c r="A17" s="17">
        <v>2015</v>
      </c>
      <c r="B17" s="17" t="s">
        <v>11</v>
      </c>
      <c r="C17" s="17" t="s">
        <v>7</v>
      </c>
      <c r="D17" s="17" t="s">
        <v>9</v>
      </c>
      <c r="E17" s="18">
        <v>317110</v>
      </c>
      <c r="F17" s="19">
        <v>2056</v>
      </c>
    </row>
    <row r="18" spans="1:6" x14ac:dyDescent="0.25">
      <c r="A18" s="8">
        <v>2015</v>
      </c>
      <c r="B18" s="8" t="s">
        <v>13</v>
      </c>
      <c r="C18" s="8" t="s">
        <v>7</v>
      </c>
      <c r="D18" s="8" t="s">
        <v>25</v>
      </c>
      <c r="E18" s="9">
        <v>663548</v>
      </c>
      <c r="F18" s="10">
        <v>4299</v>
      </c>
    </row>
    <row r="19" spans="1:6" x14ac:dyDescent="0.25">
      <c r="A19" s="8">
        <v>2015</v>
      </c>
      <c r="B19" s="8" t="s">
        <v>13</v>
      </c>
      <c r="C19" s="8" t="s">
        <v>10</v>
      </c>
      <c r="D19" s="8" t="s">
        <v>25</v>
      </c>
      <c r="E19" s="9">
        <v>623328</v>
      </c>
      <c r="F19" s="10">
        <v>4264</v>
      </c>
    </row>
    <row r="20" spans="1:6" x14ac:dyDescent="0.25">
      <c r="A20" s="17">
        <v>2015</v>
      </c>
      <c r="B20" s="17" t="s">
        <v>12</v>
      </c>
      <c r="C20" s="17" t="s">
        <v>10</v>
      </c>
      <c r="D20" s="17" t="s">
        <v>25</v>
      </c>
      <c r="E20" s="18">
        <v>540623</v>
      </c>
      <c r="F20" s="19">
        <v>3758</v>
      </c>
    </row>
    <row r="21" spans="1:6" x14ac:dyDescent="0.25">
      <c r="A21" s="17">
        <v>2015</v>
      </c>
      <c r="B21" s="17" t="s">
        <v>11</v>
      </c>
      <c r="C21" s="17" t="s">
        <v>10</v>
      </c>
      <c r="D21" s="17" t="s">
        <v>25</v>
      </c>
      <c r="E21" s="18">
        <v>487843</v>
      </c>
      <c r="F21" s="19">
        <v>3427</v>
      </c>
    </row>
    <row r="22" spans="1:6" x14ac:dyDescent="0.25">
      <c r="A22" s="17">
        <v>2015</v>
      </c>
      <c r="B22" s="17" t="s">
        <v>12</v>
      </c>
      <c r="C22" s="17" t="s">
        <v>7</v>
      </c>
      <c r="D22" s="17" t="s">
        <v>25</v>
      </c>
      <c r="E22" s="18">
        <v>504888</v>
      </c>
      <c r="F22" s="19">
        <v>3349</v>
      </c>
    </row>
    <row r="23" spans="1:6" x14ac:dyDescent="0.25">
      <c r="A23" s="8">
        <v>2015</v>
      </c>
      <c r="B23" s="8" t="s">
        <v>6</v>
      </c>
      <c r="C23" s="8" t="s">
        <v>10</v>
      </c>
      <c r="D23" s="8" t="s">
        <v>25</v>
      </c>
      <c r="E23" s="9">
        <v>371061</v>
      </c>
      <c r="F23" s="10">
        <v>2646</v>
      </c>
    </row>
    <row r="24" spans="1:6" x14ac:dyDescent="0.25">
      <c r="A24" s="8">
        <v>2015</v>
      </c>
      <c r="B24" s="8" t="s">
        <v>6</v>
      </c>
      <c r="C24" s="8" t="s">
        <v>7</v>
      </c>
      <c r="D24" s="8" t="s">
        <v>25</v>
      </c>
      <c r="E24" s="9">
        <v>376497</v>
      </c>
      <c r="F24" s="10">
        <v>2621</v>
      </c>
    </row>
    <row r="25" spans="1:6" x14ac:dyDescent="0.25">
      <c r="A25" s="8">
        <v>2015</v>
      </c>
      <c r="B25" s="8" t="s">
        <v>11</v>
      </c>
      <c r="C25" s="8" t="s">
        <v>7</v>
      </c>
      <c r="D25" s="8" t="s">
        <v>25</v>
      </c>
      <c r="E25" s="9">
        <v>317066</v>
      </c>
      <c r="F25" s="10">
        <v>2151</v>
      </c>
    </row>
    <row r="26" spans="1:6" x14ac:dyDescent="0.25">
      <c r="A26" s="8">
        <v>2015</v>
      </c>
      <c r="B26" s="8" t="s">
        <v>13</v>
      </c>
      <c r="C26" s="8" t="s">
        <v>7</v>
      </c>
      <c r="D26" s="8" t="s">
        <v>26</v>
      </c>
      <c r="E26" s="9">
        <v>663467</v>
      </c>
      <c r="F26" s="10">
        <v>4139</v>
      </c>
    </row>
    <row r="27" spans="1:6" x14ac:dyDescent="0.25">
      <c r="A27" s="8">
        <v>2015</v>
      </c>
      <c r="B27" s="8" t="s">
        <v>13</v>
      </c>
      <c r="C27" s="8" t="s">
        <v>10</v>
      </c>
      <c r="D27" s="8" t="s">
        <v>26</v>
      </c>
      <c r="E27" s="9">
        <v>623719</v>
      </c>
      <c r="F27" s="10">
        <v>4109</v>
      </c>
    </row>
    <row r="28" spans="1:6" x14ac:dyDescent="0.25">
      <c r="A28" s="17">
        <v>2015</v>
      </c>
      <c r="B28" s="17" t="s">
        <v>12</v>
      </c>
      <c r="C28" s="17" t="s">
        <v>10</v>
      </c>
      <c r="D28" s="17" t="s">
        <v>26</v>
      </c>
      <c r="E28" s="18">
        <v>540387</v>
      </c>
      <c r="F28" s="19">
        <v>3597</v>
      </c>
    </row>
    <row r="29" spans="1:6" x14ac:dyDescent="0.25">
      <c r="A29" s="17">
        <v>2015</v>
      </c>
      <c r="B29" s="17" t="s">
        <v>11</v>
      </c>
      <c r="C29" s="17" t="s">
        <v>10</v>
      </c>
      <c r="D29" s="17" t="s">
        <v>26</v>
      </c>
      <c r="E29" s="18">
        <v>488036</v>
      </c>
      <c r="F29" s="19">
        <v>3281</v>
      </c>
    </row>
    <row r="30" spans="1:6" x14ac:dyDescent="0.25">
      <c r="A30" s="17">
        <v>2015</v>
      </c>
      <c r="B30" s="17" t="s">
        <v>12</v>
      </c>
      <c r="C30" s="17" t="s">
        <v>7</v>
      </c>
      <c r="D30" s="17" t="s">
        <v>26</v>
      </c>
      <c r="E30" s="18">
        <v>505782</v>
      </c>
      <c r="F30" s="19">
        <v>3236</v>
      </c>
    </row>
    <row r="31" spans="1:6" x14ac:dyDescent="0.25">
      <c r="A31" s="17">
        <v>2015</v>
      </c>
      <c r="B31" s="17" t="s">
        <v>6</v>
      </c>
      <c r="C31" s="17" t="s">
        <v>10</v>
      </c>
      <c r="D31" s="17" t="s">
        <v>26</v>
      </c>
      <c r="E31" s="18">
        <v>370963</v>
      </c>
      <c r="F31" s="19">
        <v>2554</v>
      </c>
    </row>
    <row r="32" spans="1:6" x14ac:dyDescent="0.25">
      <c r="A32" s="17">
        <v>2015</v>
      </c>
      <c r="B32" s="17" t="s">
        <v>6</v>
      </c>
      <c r="C32" s="17" t="s">
        <v>7</v>
      </c>
      <c r="D32" s="17" t="s">
        <v>26</v>
      </c>
      <c r="E32" s="18">
        <v>376241</v>
      </c>
      <c r="F32" s="19">
        <v>2533</v>
      </c>
    </row>
    <row r="33" spans="1:6" x14ac:dyDescent="0.25">
      <c r="A33" s="17">
        <v>2015</v>
      </c>
      <c r="B33" s="17" t="s">
        <v>11</v>
      </c>
      <c r="C33" s="17" t="s">
        <v>7</v>
      </c>
      <c r="D33" s="17" t="s">
        <v>26</v>
      </c>
      <c r="E33" s="18">
        <v>317492</v>
      </c>
      <c r="F33" s="19">
        <v>2106</v>
      </c>
    </row>
    <row r="34" spans="1:6" x14ac:dyDescent="0.25">
      <c r="A34" s="8">
        <v>2016</v>
      </c>
      <c r="B34" s="8" t="s">
        <v>13</v>
      </c>
      <c r="C34" s="8" t="s">
        <v>7</v>
      </c>
      <c r="D34" s="8" t="s">
        <v>8</v>
      </c>
      <c r="E34" s="9">
        <v>959953</v>
      </c>
      <c r="F34" s="10">
        <v>5413</v>
      </c>
    </row>
    <row r="35" spans="1:6" x14ac:dyDescent="0.25">
      <c r="A35" s="8">
        <v>2016</v>
      </c>
      <c r="B35" s="8" t="s">
        <v>6</v>
      </c>
      <c r="C35" s="8" t="s">
        <v>10</v>
      </c>
      <c r="D35" s="8" t="s">
        <v>8</v>
      </c>
      <c r="E35" s="9">
        <v>751466</v>
      </c>
      <c r="F35" s="10">
        <v>5080</v>
      </c>
    </row>
    <row r="36" spans="1:6" x14ac:dyDescent="0.25">
      <c r="A36" s="8">
        <v>2016</v>
      </c>
      <c r="B36" s="8" t="s">
        <v>13</v>
      </c>
      <c r="C36" s="8" t="s">
        <v>10</v>
      </c>
      <c r="D36" s="8" t="s">
        <v>8</v>
      </c>
      <c r="E36" s="9">
        <v>736727</v>
      </c>
      <c r="F36" s="10">
        <v>4796</v>
      </c>
    </row>
    <row r="37" spans="1:6" x14ac:dyDescent="0.25">
      <c r="A37" s="8">
        <v>2016</v>
      </c>
      <c r="B37" s="8" t="s">
        <v>12</v>
      </c>
      <c r="C37" s="8" t="s">
        <v>10</v>
      </c>
      <c r="D37" s="8" t="s">
        <v>8</v>
      </c>
      <c r="E37" s="9">
        <v>712259</v>
      </c>
      <c r="F37" s="10">
        <v>4715</v>
      </c>
    </row>
    <row r="38" spans="1:6" x14ac:dyDescent="0.25">
      <c r="A38" s="8">
        <v>2016</v>
      </c>
      <c r="B38" s="8" t="s">
        <v>11</v>
      </c>
      <c r="C38" s="8" t="s">
        <v>10</v>
      </c>
      <c r="D38" s="8" t="s">
        <v>8</v>
      </c>
      <c r="E38" s="9">
        <v>670449</v>
      </c>
      <c r="F38" s="10">
        <v>4472</v>
      </c>
    </row>
    <row r="39" spans="1:6" x14ac:dyDescent="0.25">
      <c r="A39" s="8">
        <v>2016</v>
      </c>
      <c r="B39" s="8" t="s">
        <v>12</v>
      </c>
      <c r="C39" s="8" t="s">
        <v>7</v>
      </c>
      <c r="D39" s="8" t="s">
        <v>8</v>
      </c>
      <c r="E39" s="9">
        <v>621108</v>
      </c>
      <c r="F39" s="10">
        <v>3710</v>
      </c>
    </row>
    <row r="40" spans="1:6" x14ac:dyDescent="0.25">
      <c r="A40" s="8">
        <v>2016</v>
      </c>
      <c r="B40" s="8" t="s">
        <v>6</v>
      </c>
      <c r="C40" s="8" t="s">
        <v>7</v>
      </c>
      <c r="D40" s="8" t="s">
        <v>8</v>
      </c>
      <c r="E40" s="9">
        <v>521919</v>
      </c>
      <c r="F40" s="10">
        <v>3445</v>
      </c>
    </row>
    <row r="41" spans="1:6" x14ac:dyDescent="0.25">
      <c r="A41" s="17">
        <v>2016</v>
      </c>
      <c r="B41" s="17" t="s">
        <v>11</v>
      </c>
      <c r="C41" s="17" t="s">
        <v>7</v>
      </c>
      <c r="D41" s="17" t="s">
        <v>8</v>
      </c>
      <c r="E41" s="18">
        <v>385122</v>
      </c>
      <c r="F41" s="19">
        <v>2280</v>
      </c>
    </row>
    <row r="42" spans="1:6" x14ac:dyDescent="0.25">
      <c r="A42" s="17">
        <v>2016</v>
      </c>
      <c r="B42" s="17" t="s">
        <v>12</v>
      </c>
      <c r="C42" s="17" t="s">
        <v>7</v>
      </c>
      <c r="D42" s="17" t="s">
        <v>9</v>
      </c>
      <c r="E42" s="18">
        <v>688440</v>
      </c>
      <c r="F42" s="19">
        <v>4045</v>
      </c>
    </row>
    <row r="43" spans="1:6" x14ac:dyDescent="0.25">
      <c r="A43" s="17">
        <v>2016</v>
      </c>
      <c r="B43" s="17" t="s">
        <v>11</v>
      </c>
      <c r="C43" s="17" t="s">
        <v>7</v>
      </c>
      <c r="D43" s="17" t="s">
        <v>9</v>
      </c>
      <c r="E43" s="18">
        <v>627078</v>
      </c>
      <c r="F43" s="19">
        <v>3711</v>
      </c>
    </row>
    <row r="44" spans="1:6" x14ac:dyDescent="0.25">
      <c r="A44" s="17">
        <v>2016</v>
      </c>
      <c r="B44" s="17" t="s">
        <v>6</v>
      </c>
      <c r="C44" s="17" t="s">
        <v>7</v>
      </c>
      <c r="D44" s="17" t="s">
        <v>9</v>
      </c>
      <c r="E44" s="18">
        <v>591816</v>
      </c>
      <c r="F44" s="19">
        <v>3570</v>
      </c>
    </row>
    <row r="45" spans="1:6" x14ac:dyDescent="0.25">
      <c r="A45" s="17">
        <v>2016</v>
      </c>
      <c r="B45" s="17" t="s">
        <v>11</v>
      </c>
      <c r="C45" s="17" t="s">
        <v>10</v>
      </c>
      <c r="D45" s="17" t="s">
        <v>9</v>
      </c>
      <c r="E45" s="18">
        <v>523205</v>
      </c>
      <c r="F45" s="19">
        <v>3247</v>
      </c>
    </row>
    <row r="46" spans="1:6" x14ac:dyDescent="0.25">
      <c r="A46" s="17">
        <v>2016</v>
      </c>
      <c r="B46" s="17" t="s">
        <v>13</v>
      </c>
      <c r="C46" s="17" t="s">
        <v>7</v>
      </c>
      <c r="D46" s="17" t="s">
        <v>9</v>
      </c>
      <c r="E46" s="18">
        <v>565096</v>
      </c>
      <c r="F46" s="19">
        <v>3228</v>
      </c>
    </row>
    <row r="47" spans="1:6" x14ac:dyDescent="0.25">
      <c r="A47" s="17">
        <v>2016</v>
      </c>
      <c r="B47" s="17" t="s">
        <v>12</v>
      </c>
      <c r="C47" s="17" t="s">
        <v>10</v>
      </c>
      <c r="D47" s="17" t="s">
        <v>9</v>
      </c>
      <c r="E47" s="18">
        <v>517183</v>
      </c>
      <c r="F47" s="19">
        <v>3150</v>
      </c>
    </row>
    <row r="48" spans="1:6" x14ac:dyDescent="0.25">
      <c r="A48" s="17">
        <v>2016</v>
      </c>
      <c r="B48" s="17" t="s">
        <v>6</v>
      </c>
      <c r="C48" s="17" t="s">
        <v>10</v>
      </c>
      <c r="D48" s="17" t="s">
        <v>9</v>
      </c>
      <c r="E48" s="18">
        <v>444247</v>
      </c>
      <c r="F48" s="19">
        <v>2798</v>
      </c>
    </row>
    <row r="49" spans="1:6" x14ac:dyDescent="0.25">
      <c r="A49" s="17">
        <v>2016</v>
      </c>
      <c r="B49" s="17" t="s">
        <v>13</v>
      </c>
      <c r="C49" s="17" t="s">
        <v>10</v>
      </c>
      <c r="D49" s="17" t="s">
        <v>9</v>
      </c>
      <c r="E49" s="18">
        <v>451490</v>
      </c>
      <c r="F49" s="19">
        <v>2698</v>
      </c>
    </row>
    <row r="50" spans="1:6" x14ac:dyDescent="0.25">
      <c r="A50" s="8">
        <v>2016</v>
      </c>
      <c r="B50" s="8" t="s">
        <v>12</v>
      </c>
      <c r="C50" s="8" t="s">
        <v>7</v>
      </c>
      <c r="D50" s="8" t="s">
        <v>25</v>
      </c>
      <c r="E50" s="9">
        <v>688301</v>
      </c>
      <c r="F50" s="10">
        <v>4263</v>
      </c>
    </row>
    <row r="51" spans="1:6" x14ac:dyDescent="0.25">
      <c r="A51" s="17">
        <v>2016</v>
      </c>
      <c r="B51" s="17" t="s">
        <v>11</v>
      </c>
      <c r="C51" s="17" t="s">
        <v>7</v>
      </c>
      <c r="D51" s="17" t="s">
        <v>25</v>
      </c>
      <c r="E51" s="18">
        <v>626757</v>
      </c>
      <c r="F51" s="19">
        <v>3943</v>
      </c>
    </row>
    <row r="52" spans="1:6" x14ac:dyDescent="0.25">
      <c r="A52" s="17">
        <v>2016</v>
      </c>
      <c r="B52" s="17" t="s">
        <v>6</v>
      </c>
      <c r="C52" s="17" t="s">
        <v>7</v>
      </c>
      <c r="D52" s="17" t="s">
        <v>25</v>
      </c>
      <c r="E52" s="18">
        <v>591590</v>
      </c>
      <c r="F52" s="19">
        <v>3779</v>
      </c>
    </row>
    <row r="53" spans="1:6" x14ac:dyDescent="0.25">
      <c r="A53" s="17">
        <v>2016</v>
      </c>
      <c r="B53" s="17" t="s">
        <v>11</v>
      </c>
      <c r="C53" s="17" t="s">
        <v>10</v>
      </c>
      <c r="D53" s="17" t="s">
        <v>25</v>
      </c>
      <c r="E53" s="18">
        <v>523359</v>
      </c>
      <c r="F53" s="19">
        <v>3400</v>
      </c>
    </row>
    <row r="54" spans="1:6" x14ac:dyDescent="0.25">
      <c r="A54" s="17">
        <v>2016</v>
      </c>
      <c r="B54" s="17" t="s">
        <v>13</v>
      </c>
      <c r="C54" s="17" t="s">
        <v>7</v>
      </c>
      <c r="D54" s="17" t="s">
        <v>25</v>
      </c>
      <c r="E54" s="18">
        <v>565293</v>
      </c>
      <c r="F54" s="19">
        <v>3381</v>
      </c>
    </row>
    <row r="55" spans="1:6" x14ac:dyDescent="0.25">
      <c r="A55" s="17">
        <v>2016</v>
      </c>
      <c r="B55" s="17" t="s">
        <v>12</v>
      </c>
      <c r="C55" s="17" t="s">
        <v>10</v>
      </c>
      <c r="D55" s="17" t="s">
        <v>25</v>
      </c>
      <c r="E55" s="18">
        <v>518004</v>
      </c>
      <c r="F55" s="19">
        <v>3345</v>
      </c>
    </row>
    <row r="56" spans="1:6" x14ac:dyDescent="0.25">
      <c r="A56" s="8">
        <v>2016</v>
      </c>
      <c r="B56" s="8" t="s">
        <v>6</v>
      </c>
      <c r="C56" s="8" t="s">
        <v>10</v>
      </c>
      <c r="D56" s="8" t="s">
        <v>25</v>
      </c>
      <c r="E56" s="9">
        <v>444127</v>
      </c>
      <c r="F56" s="10">
        <v>2939</v>
      </c>
    </row>
    <row r="57" spans="1:6" x14ac:dyDescent="0.25">
      <c r="A57" s="8">
        <v>2016</v>
      </c>
      <c r="B57" s="8" t="s">
        <v>13</v>
      </c>
      <c r="C57" s="8" t="s">
        <v>10</v>
      </c>
      <c r="D57" s="8" t="s">
        <v>25</v>
      </c>
      <c r="E57" s="9">
        <v>450725</v>
      </c>
      <c r="F57" s="10">
        <v>2846</v>
      </c>
    </row>
    <row r="58" spans="1:6" x14ac:dyDescent="0.25">
      <c r="A58" s="8">
        <v>2016</v>
      </c>
      <c r="B58" s="8" t="s">
        <v>12</v>
      </c>
      <c r="C58" s="8" t="s">
        <v>7</v>
      </c>
      <c r="D58" s="8" t="s">
        <v>26</v>
      </c>
      <c r="E58" s="9">
        <v>688782</v>
      </c>
      <c r="F58" s="10">
        <v>4089</v>
      </c>
    </row>
    <row r="59" spans="1:6" x14ac:dyDescent="0.25">
      <c r="A59" s="17">
        <v>2016</v>
      </c>
      <c r="B59" s="17" t="s">
        <v>11</v>
      </c>
      <c r="C59" s="17" t="s">
        <v>7</v>
      </c>
      <c r="D59" s="17" t="s">
        <v>26</v>
      </c>
      <c r="E59" s="18">
        <v>626363</v>
      </c>
      <c r="F59" s="19">
        <v>3807</v>
      </c>
    </row>
    <row r="60" spans="1:6" x14ac:dyDescent="0.25">
      <c r="A60" s="17">
        <v>2016</v>
      </c>
      <c r="B60" s="17" t="s">
        <v>6</v>
      </c>
      <c r="C60" s="17" t="s">
        <v>7</v>
      </c>
      <c r="D60" s="17" t="s">
        <v>26</v>
      </c>
      <c r="E60" s="18">
        <v>591561</v>
      </c>
      <c r="F60" s="19">
        <v>3669</v>
      </c>
    </row>
    <row r="61" spans="1:6" x14ac:dyDescent="0.25">
      <c r="A61" s="17">
        <v>2016</v>
      </c>
      <c r="B61" s="17" t="s">
        <v>11</v>
      </c>
      <c r="C61" s="17" t="s">
        <v>10</v>
      </c>
      <c r="D61" s="17" t="s">
        <v>26</v>
      </c>
      <c r="E61" s="18">
        <v>523471</v>
      </c>
      <c r="F61" s="19">
        <v>3320</v>
      </c>
    </row>
    <row r="62" spans="1:6" x14ac:dyDescent="0.25">
      <c r="A62" s="17">
        <v>2016</v>
      </c>
      <c r="B62" s="17" t="s">
        <v>13</v>
      </c>
      <c r="C62" s="17" t="s">
        <v>7</v>
      </c>
      <c r="D62" s="17" t="s">
        <v>26</v>
      </c>
      <c r="E62" s="18">
        <v>565829</v>
      </c>
      <c r="F62" s="19">
        <v>3261</v>
      </c>
    </row>
    <row r="63" spans="1:6" x14ac:dyDescent="0.25">
      <c r="A63" s="17">
        <v>2016</v>
      </c>
      <c r="B63" s="17" t="s">
        <v>12</v>
      </c>
      <c r="C63" s="17" t="s">
        <v>10</v>
      </c>
      <c r="D63" s="17" t="s">
        <v>26</v>
      </c>
      <c r="E63" s="18">
        <v>517267</v>
      </c>
      <c r="F63" s="19">
        <v>3210</v>
      </c>
    </row>
    <row r="64" spans="1:6" x14ac:dyDescent="0.25">
      <c r="A64" s="17">
        <v>2016</v>
      </c>
      <c r="B64" s="17" t="s">
        <v>6</v>
      </c>
      <c r="C64" s="17" t="s">
        <v>10</v>
      </c>
      <c r="D64" s="17" t="s">
        <v>26</v>
      </c>
      <c r="E64" s="18">
        <v>444554</v>
      </c>
      <c r="F64" s="19">
        <v>2867</v>
      </c>
    </row>
    <row r="65" spans="1:6" x14ac:dyDescent="0.25">
      <c r="A65" s="17">
        <v>2016</v>
      </c>
      <c r="B65" s="17" t="s">
        <v>13</v>
      </c>
      <c r="C65" s="17" t="s">
        <v>10</v>
      </c>
      <c r="D65" s="17" t="s">
        <v>26</v>
      </c>
      <c r="E65" s="18">
        <v>450842</v>
      </c>
      <c r="F65" s="19">
        <v>2757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topLeftCell="A42" workbookViewId="0">
      <selection activeCell="N1" sqref="N1"/>
    </sheetView>
  </sheetViews>
  <sheetFormatPr defaultRowHeight="12.75" customHeight="1" x14ac:dyDescent="0.25"/>
  <cols>
    <col min="1" max="1" width="7.42578125" style="8" bestFit="1" customWidth="1"/>
    <col min="2" max="2" width="10.140625" style="8" bestFit="1" customWidth="1"/>
    <col min="3" max="4" width="11.140625" style="8" bestFit="1" customWidth="1"/>
    <col min="5" max="5" width="11.28515625" style="8" bestFit="1" customWidth="1"/>
    <col min="6" max="6" width="12.5703125" style="8" bestFit="1" customWidth="1"/>
    <col min="7" max="7" width="9.140625" style="8"/>
    <col min="8" max="8" width="15.5703125" style="8" bestFit="1" customWidth="1"/>
    <col min="9" max="9" width="16.42578125" style="21" customWidth="1"/>
    <col min="10" max="10" width="11.140625" style="21" bestFit="1" customWidth="1"/>
    <col min="11" max="11" width="12.85546875" style="21" customWidth="1"/>
    <col min="12" max="16384" width="9.140625" style="8"/>
  </cols>
  <sheetData>
    <row r="1" spans="1:11" ht="15" x14ac:dyDescent="0.25">
      <c r="A1" s="8" t="s">
        <v>0</v>
      </c>
      <c r="B1" s="8" t="s">
        <v>1</v>
      </c>
      <c r="C1" s="8" t="s">
        <v>2</v>
      </c>
      <c r="D1" s="8" t="s">
        <v>3</v>
      </c>
      <c r="E1" s="8" t="s">
        <v>4</v>
      </c>
      <c r="F1" s="8" t="s">
        <v>5</v>
      </c>
      <c r="H1" s="13" t="s">
        <v>18</v>
      </c>
      <c r="I1" s="20" t="s">
        <v>19</v>
      </c>
      <c r="J1" s="20"/>
      <c r="K1" s="20"/>
    </row>
    <row r="2" spans="1:11" ht="15" x14ac:dyDescent="0.25">
      <c r="A2" s="8">
        <v>2015</v>
      </c>
      <c r="B2" s="8" t="s">
        <v>12</v>
      </c>
      <c r="C2" s="8" t="s">
        <v>10</v>
      </c>
      <c r="D2" s="8" t="s">
        <v>8</v>
      </c>
      <c r="E2" s="9">
        <v>805325</v>
      </c>
      <c r="F2" s="10">
        <v>5577</v>
      </c>
      <c r="H2" t="s">
        <v>20</v>
      </c>
      <c r="I2" s="20" t="s">
        <v>7</v>
      </c>
      <c r="J2" s="20" t="s">
        <v>10</v>
      </c>
      <c r="K2" s="20" t="s">
        <v>21</v>
      </c>
    </row>
    <row r="3" spans="1:11" ht="15" x14ac:dyDescent="0.25">
      <c r="A3" s="8">
        <v>2015</v>
      </c>
      <c r="B3" s="8" t="s">
        <v>12</v>
      </c>
      <c r="C3" s="8" t="s">
        <v>7</v>
      </c>
      <c r="D3" s="8" t="s">
        <v>8</v>
      </c>
      <c r="E3" s="9">
        <v>734028</v>
      </c>
      <c r="F3" s="10">
        <v>4922</v>
      </c>
      <c r="H3" s="14" t="s">
        <v>8</v>
      </c>
      <c r="I3" s="20">
        <v>4835275</v>
      </c>
      <c r="J3" s="20">
        <v>4980257</v>
      </c>
      <c r="K3" s="20">
        <v>9815532</v>
      </c>
    </row>
    <row r="4" spans="1:11" ht="15" x14ac:dyDescent="0.25">
      <c r="A4" s="8">
        <v>2015</v>
      </c>
      <c r="B4" s="8" t="s">
        <v>13</v>
      </c>
      <c r="C4" s="8" t="s">
        <v>7</v>
      </c>
      <c r="D4" s="8" t="s">
        <v>8</v>
      </c>
      <c r="E4" s="9">
        <v>640474</v>
      </c>
      <c r="F4" s="10">
        <v>4278</v>
      </c>
      <c r="H4" s="14" t="s">
        <v>26</v>
      </c>
      <c r="I4" s="20">
        <v>4335517</v>
      </c>
      <c r="J4" s="20">
        <v>3959239</v>
      </c>
      <c r="K4" s="20">
        <v>8294756</v>
      </c>
    </row>
    <row r="5" spans="1:11" ht="15" x14ac:dyDescent="0.25">
      <c r="A5" s="8">
        <v>2015</v>
      </c>
      <c r="B5" s="8" t="s">
        <v>13</v>
      </c>
      <c r="C5" s="8" t="s">
        <v>10</v>
      </c>
      <c r="D5" s="8" t="s">
        <v>8</v>
      </c>
      <c r="E5" s="9">
        <v>532065</v>
      </c>
      <c r="F5" s="10">
        <v>3610</v>
      </c>
      <c r="H5" s="14" t="s">
        <v>9</v>
      </c>
      <c r="I5" s="20">
        <v>4334655</v>
      </c>
      <c r="J5" s="20">
        <v>3958703</v>
      </c>
      <c r="K5" s="20">
        <v>8293358</v>
      </c>
    </row>
    <row r="6" spans="1:11" ht="15" x14ac:dyDescent="0.25">
      <c r="A6" s="8">
        <v>2015</v>
      </c>
      <c r="B6" s="8" t="s">
        <v>11</v>
      </c>
      <c r="C6" s="8" t="s">
        <v>7</v>
      </c>
      <c r="D6" s="8" t="s">
        <v>8</v>
      </c>
      <c r="E6" s="9">
        <v>502546</v>
      </c>
      <c r="F6" s="10">
        <v>3489</v>
      </c>
      <c r="H6" s="14" t="s">
        <v>25</v>
      </c>
      <c r="I6" s="20">
        <v>4333940</v>
      </c>
      <c r="J6" s="20">
        <v>3959070</v>
      </c>
      <c r="K6" s="20">
        <v>8293010</v>
      </c>
    </row>
    <row r="7" spans="1:11" ht="15" x14ac:dyDescent="0.25">
      <c r="A7" s="8">
        <v>2015</v>
      </c>
      <c r="B7" s="8" t="s">
        <v>6</v>
      </c>
      <c r="C7" s="8" t="s">
        <v>7</v>
      </c>
      <c r="D7" s="8" t="s">
        <v>8</v>
      </c>
      <c r="E7" s="9">
        <v>470125</v>
      </c>
      <c r="F7" s="10">
        <v>3408</v>
      </c>
      <c r="H7" s="14" t="s">
        <v>21</v>
      </c>
      <c r="I7" s="20">
        <v>17839387</v>
      </c>
      <c r="J7" s="20">
        <v>16857269</v>
      </c>
      <c r="K7" s="20">
        <v>34696656</v>
      </c>
    </row>
    <row r="8" spans="1:11" x14ac:dyDescent="0.25">
      <c r="A8" s="8">
        <v>2015</v>
      </c>
      <c r="B8" s="8" t="s">
        <v>11</v>
      </c>
      <c r="C8" s="8" t="s">
        <v>10</v>
      </c>
      <c r="D8" s="8" t="s">
        <v>8</v>
      </c>
      <c r="E8" s="9">
        <v>396848</v>
      </c>
      <c r="F8" s="10">
        <v>2881</v>
      </c>
    </row>
    <row r="9" spans="1:11" x14ac:dyDescent="0.25">
      <c r="A9" s="17">
        <v>2015</v>
      </c>
      <c r="B9" s="17" t="s">
        <v>6</v>
      </c>
      <c r="C9" s="17" t="s">
        <v>10</v>
      </c>
      <c r="D9" s="17" t="s">
        <v>8</v>
      </c>
      <c r="E9" s="18">
        <v>375118</v>
      </c>
      <c r="F9" s="19">
        <v>2849</v>
      </c>
    </row>
    <row r="10" spans="1:11" x14ac:dyDescent="0.25">
      <c r="A10" s="17">
        <v>2015</v>
      </c>
      <c r="B10" s="17" t="s">
        <v>13</v>
      </c>
      <c r="C10" s="17" t="s">
        <v>7</v>
      </c>
      <c r="D10" s="17" t="s">
        <v>9</v>
      </c>
      <c r="E10" s="18">
        <v>663901</v>
      </c>
      <c r="F10" s="19">
        <v>4055</v>
      </c>
    </row>
    <row r="11" spans="1:11" x14ac:dyDescent="0.25">
      <c r="A11" s="17">
        <v>2015</v>
      </c>
      <c r="B11" s="17" t="s">
        <v>13</v>
      </c>
      <c r="C11" s="17" t="s">
        <v>10</v>
      </c>
      <c r="D11" s="17" t="s">
        <v>9</v>
      </c>
      <c r="E11" s="18">
        <v>624053</v>
      </c>
      <c r="F11" s="19">
        <v>4016</v>
      </c>
    </row>
    <row r="12" spans="1:11" x14ac:dyDescent="0.25">
      <c r="A12" s="17">
        <v>2015</v>
      </c>
      <c r="B12" s="17" t="s">
        <v>12</v>
      </c>
      <c r="C12" s="17" t="s">
        <v>10</v>
      </c>
      <c r="D12" s="17" t="s">
        <v>9</v>
      </c>
      <c r="E12" s="18">
        <v>540217</v>
      </c>
      <c r="F12" s="19">
        <v>3533</v>
      </c>
    </row>
    <row r="13" spans="1:11" x14ac:dyDescent="0.25">
      <c r="A13" s="17">
        <v>2015</v>
      </c>
      <c r="B13" s="17" t="s">
        <v>11</v>
      </c>
      <c r="C13" s="17" t="s">
        <v>10</v>
      </c>
      <c r="D13" s="17" t="s">
        <v>9</v>
      </c>
      <c r="E13" s="18">
        <v>487629</v>
      </c>
      <c r="F13" s="19">
        <v>3241</v>
      </c>
    </row>
    <row r="14" spans="1:11" x14ac:dyDescent="0.25">
      <c r="A14" s="17">
        <v>2015</v>
      </c>
      <c r="B14" s="17" t="s">
        <v>12</v>
      </c>
      <c r="C14" s="17" t="s">
        <v>7</v>
      </c>
      <c r="D14" s="17" t="s">
        <v>9</v>
      </c>
      <c r="E14" s="18">
        <v>505403</v>
      </c>
      <c r="F14" s="19">
        <v>3148</v>
      </c>
    </row>
    <row r="15" spans="1:11" x14ac:dyDescent="0.25">
      <c r="A15" s="17">
        <v>2015</v>
      </c>
      <c r="B15" s="17" t="s">
        <v>6</v>
      </c>
      <c r="C15" s="17" t="s">
        <v>10</v>
      </c>
      <c r="D15" s="17" t="s">
        <v>9</v>
      </c>
      <c r="E15" s="18">
        <v>370679</v>
      </c>
      <c r="F15" s="19">
        <v>2514</v>
      </c>
    </row>
    <row r="16" spans="1:11" x14ac:dyDescent="0.25">
      <c r="A16" s="17">
        <v>2015</v>
      </c>
      <c r="B16" s="17" t="s">
        <v>6</v>
      </c>
      <c r="C16" s="17" t="s">
        <v>7</v>
      </c>
      <c r="D16" s="17" t="s">
        <v>9</v>
      </c>
      <c r="E16" s="18">
        <v>375811</v>
      </c>
      <c r="F16" s="19">
        <v>2466</v>
      </c>
    </row>
    <row r="17" spans="1:12" x14ac:dyDescent="0.25">
      <c r="A17" s="17">
        <v>2015</v>
      </c>
      <c r="B17" s="17" t="s">
        <v>11</v>
      </c>
      <c r="C17" s="17" t="s">
        <v>7</v>
      </c>
      <c r="D17" s="17" t="s">
        <v>9</v>
      </c>
      <c r="E17" s="18">
        <v>317110</v>
      </c>
      <c r="F17" s="19">
        <v>2056</v>
      </c>
    </row>
    <row r="18" spans="1:12" x14ac:dyDescent="0.25">
      <c r="A18" s="8">
        <v>2015</v>
      </c>
      <c r="B18" s="8" t="s">
        <v>13</v>
      </c>
      <c r="C18" s="8" t="s">
        <v>7</v>
      </c>
      <c r="D18" s="8" t="s">
        <v>25</v>
      </c>
      <c r="E18" s="9">
        <v>663548</v>
      </c>
      <c r="F18" s="10">
        <v>4299</v>
      </c>
    </row>
    <row r="19" spans="1:12" ht="12.75" customHeight="1" x14ac:dyDescent="0.25">
      <c r="A19" s="8">
        <v>2015</v>
      </c>
      <c r="B19" s="8" t="s">
        <v>13</v>
      </c>
      <c r="C19" s="8" t="s">
        <v>10</v>
      </c>
      <c r="D19" s="8" t="s">
        <v>25</v>
      </c>
      <c r="E19" s="9">
        <v>623328</v>
      </c>
      <c r="F19" s="10">
        <v>4264</v>
      </c>
    </row>
    <row r="20" spans="1:12" ht="12.75" customHeight="1" x14ac:dyDescent="0.25">
      <c r="A20" s="17">
        <v>2015</v>
      </c>
      <c r="B20" s="17" t="s">
        <v>12</v>
      </c>
      <c r="C20" s="17" t="s">
        <v>10</v>
      </c>
      <c r="D20" s="17" t="s">
        <v>25</v>
      </c>
      <c r="E20" s="18">
        <v>540623</v>
      </c>
      <c r="F20" s="19">
        <v>3758</v>
      </c>
    </row>
    <row r="21" spans="1:12" ht="12.75" customHeight="1" x14ac:dyDescent="0.25">
      <c r="A21" s="17">
        <v>2015</v>
      </c>
      <c r="B21" s="17" t="s">
        <v>11</v>
      </c>
      <c r="C21" s="17" t="s">
        <v>10</v>
      </c>
      <c r="D21" s="17" t="s">
        <v>25</v>
      </c>
      <c r="E21" s="18">
        <v>487843</v>
      </c>
      <c r="F21" s="19">
        <v>3427</v>
      </c>
    </row>
    <row r="22" spans="1:12" ht="12.75" customHeight="1" x14ac:dyDescent="0.25">
      <c r="A22" s="17">
        <v>2015</v>
      </c>
      <c r="B22" s="17" t="s">
        <v>12</v>
      </c>
      <c r="C22" s="17" t="s">
        <v>7</v>
      </c>
      <c r="D22" s="17" t="s">
        <v>25</v>
      </c>
      <c r="E22" s="18">
        <v>504888</v>
      </c>
      <c r="F22" s="19">
        <v>3349</v>
      </c>
    </row>
    <row r="23" spans="1:12" ht="12.75" customHeight="1" x14ac:dyDescent="0.25">
      <c r="A23" s="8">
        <v>2015</v>
      </c>
      <c r="B23" s="8" t="s">
        <v>6</v>
      </c>
      <c r="C23" s="8" t="s">
        <v>10</v>
      </c>
      <c r="D23" s="8" t="s">
        <v>25</v>
      </c>
      <c r="E23" s="9">
        <v>371061</v>
      </c>
      <c r="F23" s="10">
        <v>2646</v>
      </c>
    </row>
    <row r="24" spans="1:12" ht="12.75" customHeight="1" x14ac:dyDescent="0.25">
      <c r="A24" s="8">
        <v>2015</v>
      </c>
      <c r="B24" s="8" t="s">
        <v>6</v>
      </c>
      <c r="C24" s="8" t="s">
        <v>7</v>
      </c>
      <c r="D24" s="8" t="s">
        <v>25</v>
      </c>
      <c r="E24" s="9">
        <v>376497</v>
      </c>
      <c r="F24" s="10">
        <v>2621</v>
      </c>
    </row>
    <row r="25" spans="1:12" ht="12.75" customHeight="1" x14ac:dyDescent="0.25">
      <c r="A25" s="8">
        <v>2015</v>
      </c>
      <c r="B25" s="8" t="s">
        <v>11</v>
      </c>
      <c r="C25" s="8" t="s">
        <v>7</v>
      </c>
      <c r="D25" s="8" t="s">
        <v>25</v>
      </c>
      <c r="E25" s="9">
        <v>317066</v>
      </c>
      <c r="F25" s="10">
        <v>2151</v>
      </c>
    </row>
    <row r="26" spans="1:12" ht="12.75" customHeight="1" x14ac:dyDescent="0.25">
      <c r="A26" s="8">
        <v>2015</v>
      </c>
      <c r="B26" s="8" t="s">
        <v>13</v>
      </c>
      <c r="C26" s="8" t="s">
        <v>7</v>
      </c>
      <c r="D26" s="8" t="s">
        <v>26</v>
      </c>
      <c r="E26" s="9">
        <v>663467</v>
      </c>
      <c r="F26" s="10">
        <v>4139</v>
      </c>
    </row>
    <row r="27" spans="1:12" ht="12.75" customHeight="1" x14ac:dyDescent="0.25">
      <c r="A27" s="8">
        <v>2015</v>
      </c>
      <c r="B27" s="8" t="s">
        <v>13</v>
      </c>
      <c r="C27" s="8" t="s">
        <v>10</v>
      </c>
      <c r="D27" s="8" t="s">
        <v>26</v>
      </c>
      <c r="E27" s="9">
        <v>623719</v>
      </c>
      <c r="F27" s="10">
        <v>4109</v>
      </c>
    </row>
    <row r="28" spans="1:12" ht="12.75" customHeight="1" x14ac:dyDescent="0.25">
      <c r="A28" s="17">
        <v>2015</v>
      </c>
      <c r="B28" s="17" t="s">
        <v>12</v>
      </c>
      <c r="C28" s="17" t="s">
        <v>10</v>
      </c>
      <c r="D28" s="17" t="s">
        <v>26</v>
      </c>
      <c r="E28" s="18">
        <v>540387</v>
      </c>
      <c r="F28" s="19">
        <v>3597</v>
      </c>
      <c r="H28" s="41" t="s">
        <v>27</v>
      </c>
      <c r="I28" s="41"/>
      <c r="J28" s="41"/>
      <c r="K28" s="41"/>
      <c r="L28" s="22"/>
    </row>
    <row r="29" spans="1:12" ht="12.75" customHeight="1" x14ac:dyDescent="0.25">
      <c r="A29" s="17">
        <v>2015</v>
      </c>
      <c r="B29" s="17" t="s">
        <v>11</v>
      </c>
      <c r="C29" s="17" t="s">
        <v>10</v>
      </c>
      <c r="D29" s="17" t="s">
        <v>26</v>
      </c>
      <c r="E29" s="18">
        <v>488036</v>
      </c>
      <c r="F29" s="19">
        <v>3281</v>
      </c>
      <c r="H29" s="41"/>
      <c r="I29" s="41"/>
      <c r="J29" s="41"/>
      <c r="K29" s="41"/>
      <c r="L29" s="22"/>
    </row>
    <row r="30" spans="1:12" ht="12.75" customHeight="1" x14ac:dyDescent="0.25">
      <c r="A30" s="17">
        <v>2015</v>
      </c>
      <c r="B30" s="17" t="s">
        <v>12</v>
      </c>
      <c r="C30" s="17" t="s">
        <v>7</v>
      </c>
      <c r="D30" s="17" t="s">
        <v>26</v>
      </c>
      <c r="E30" s="18">
        <v>505782</v>
      </c>
      <c r="F30" s="19">
        <v>3236</v>
      </c>
      <c r="H30" s="41"/>
      <c r="I30" s="41"/>
      <c r="J30" s="41"/>
      <c r="K30" s="41"/>
      <c r="L30" s="22"/>
    </row>
    <row r="31" spans="1:12" ht="12.75" customHeight="1" x14ac:dyDescent="0.25">
      <c r="A31" s="17">
        <v>2015</v>
      </c>
      <c r="B31" s="17" t="s">
        <v>6</v>
      </c>
      <c r="C31" s="17" t="s">
        <v>10</v>
      </c>
      <c r="D31" s="17" t="s">
        <v>26</v>
      </c>
      <c r="E31" s="18">
        <v>370963</v>
      </c>
      <c r="F31" s="19">
        <v>2554</v>
      </c>
      <c r="H31" s="41" t="s">
        <v>28</v>
      </c>
      <c r="I31" s="41"/>
      <c r="J31" s="41"/>
      <c r="K31" s="41"/>
    </row>
    <row r="32" spans="1:12" ht="12.75" customHeight="1" x14ac:dyDescent="0.25">
      <c r="A32" s="17">
        <v>2015</v>
      </c>
      <c r="B32" s="17" t="s">
        <v>6</v>
      </c>
      <c r="C32" s="17" t="s">
        <v>7</v>
      </c>
      <c r="D32" s="17" t="s">
        <v>26</v>
      </c>
      <c r="E32" s="18">
        <v>376241</v>
      </c>
      <c r="F32" s="19">
        <v>2533</v>
      </c>
      <c r="H32" s="41"/>
      <c r="I32" s="41"/>
      <c r="J32" s="41"/>
      <c r="K32" s="41"/>
    </row>
    <row r="33" spans="1:11" ht="12.75" customHeight="1" x14ac:dyDescent="0.25">
      <c r="A33" s="17">
        <v>2015</v>
      </c>
      <c r="B33" s="17" t="s">
        <v>11</v>
      </c>
      <c r="C33" s="17" t="s">
        <v>7</v>
      </c>
      <c r="D33" s="17" t="s">
        <v>26</v>
      </c>
      <c r="E33" s="18">
        <v>317492</v>
      </c>
      <c r="F33" s="19">
        <v>2106</v>
      </c>
      <c r="H33" s="41"/>
      <c r="I33" s="41"/>
      <c r="J33" s="41"/>
      <c r="K33" s="41"/>
    </row>
    <row r="34" spans="1:11" ht="12.75" customHeight="1" x14ac:dyDescent="0.25">
      <c r="A34" s="8">
        <v>2016</v>
      </c>
      <c r="B34" s="8" t="s">
        <v>13</v>
      </c>
      <c r="C34" s="8" t="s">
        <v>7</v>
      </c>
      <c r="D34" s="8" t="s">
        <v>8</v>
      </c>
      <c r="E34" s="9">
        <v>959953</v>
      </c>
      <c r="F34" s="10">
        <v>5413</v>
      </c>
      <c r="H34" s="23"/>
      <c r="I34" s="23"/>
      <c r="J34" s="23"/>
      <c r="K34" s="23"/>
    </row>
    <row r="35" spans="1:11" ht="12.75" customHeight="1" x14ac:dyDescent="0.25">
      <c r="A35" s="8">
        <v>2016</v>
      </c>
      <c r="B35" s="8" t="s">
        <v>6</v>
      </c>
      <c r="C35" s="8" t="s">
        <v>10</v>
      </c>
      <c r="D35" s="8" t="s">
        <v>8</v>
      </c>
      <c r="E35" s="9">
        <v>751466</v>
      </c>
      <c r="F35" s="10">
        <v>5080</v>
      </c>
    </row>
    <row r="36" spans="1:11" ht="12.75" customHeight="1" x14ac:dyDescent="0.25">
      <c r="A36" s="8">
        <v>2016</v>
      </c>
      <c r="B36" s="8" t="s">
        <v>13</v>
      </c>
      <c r="C36" s="8" t="s">
        <v>10</v>
      </c>
      <c r="D36" s="8" t="s">
        <v>8</v>
      </c>
      <c r="E36" s="9">
        <v>736727</v>
      </c>
      <c r="F36" s="10">
        <v>4796</v>
      </c>
    </row>
    <row r="37" spans="1:11" ht="12.75" customHeight="1" x14ac:dyDescent="0.25">
      <c r="A37" s="8">
        <v>2016</v>
      </c>
      <c r="B37" s="8" t="s">
        <v>12</v>
      </c>
      <c r="C37" s="8" t="s">
        <v>10</v>
      </c>
      <c r="D37" s="8" t="s">
        <v>8</v>
      </c>
      <c r="E37" s="9">
        <v>712259</v>
      </c>
      <c r="F37" s="10">
        <v>4715</v>
      </c>
    </row>
    <row r="38" spans="1:11" ht="12.75" customHeight="1" x14ac:dyDescent="0.25">
      <c r="A38" s="8">
        <v>2016</v>
      </c>
      <c r="B38" s="8" t="s">
        <v>11</v>
      </c>
      <c r="C38" s="8" t="s">
        <v>10</v>
      </c>
      <c r="D38" s="8" t="s">
        <v>8</v>
      </c>
      <c r="E38" s="9">
        <v>670449</v>
      </c>
      <c r="F38" s="10">
        <v>4472</v>
      </c>
    </row>
    <row r="39" spans="1:11" ht="12.75" customHeight="1" x14ac:dyDescent="0.25">
      <c r="A39" s="8">
        <v>2016</v>
      </c>
      <c r="B39" s="8" t="s">
        <v>12</v>
      </c>
      <c r="C39" s="8" t="s">
        <v>7</v>
      </c>
      <c r="D39" s="8" t="s">
        <v>8</v>
      </c>
      <c r="E39" s="9">
        <v>621108</v>
      </c>
      <c r="F39" s="10">
        <v>3710</v>
      </c>
    </row>
    <row r="40" spans="1:11" ht="12.75" customHeight="1" x14ac:dyDescent="0.25">
      <c r="A40" s="8">
        <v>2016</v>
      </c>
      <c r="B40" s="8" t="s">
        <v>6</v>
      </c>
      <c r="C40" s="8" t="s">
        <v>7</v>
      </c>
      <c r="D40" s="8" t="s">
        <v>8</v>
      </c>
      <c r="E40" s="9">
        <v>521919</v>
      </c>
      <c r="F40" s="10">
        <v>3445</v>
      </c>
    </row>
    <row r="41" spans="1:11" ht="12.75" customHeight="1" x14ac:dyDescent="0.25">
      <c r="A41" s="17">
        <v>2016</v>
      </c>
      <c r="B41" s="17" t="s">
        <v>11</v>
      </c>
      <c r="C41" s="17" t="s">
        <v>7</v>
      </c>
      <c r="D41" s="17" t="s">
        <v>8</v>
      </c>
      <c r="E41" s="18">
        <v>385122</v>
      </c>
      <c r="F41" s="19">
        <v>2280</v>
      </c>
    </row>
    <row r="42" spans="1:11" ht="12.75" customHeight="1" x14ac:dyDescent="0.25">
      <c r="A42" s="17">
        <v>2016</v>
      </c>
      <c r="B42" s="17" t="s">
        <v>12</v>
      </c>
      <c r="C42" s="17" t="s">
        <v>7</v>
      </c>
      <c r="D42" s="17" t="s">
        <v>9</v>
      </c>
      <c r="E42" s="18">
        <v>688440</v>
      </c>
      <c r="F42" s="19">
        <v>4045</v>
      </c>
    </row>
    <row r="43" spans="1:11" ht="12.75" customHeight="1" x14ac:dyDescent="0.25">
      <c r="A43" s="17">
        <v>2016</v>
      </c>
      <c r="B43" s="17" t="s">
        <v>11</v>
      </c>
      <c r="C43" s="17" t="s">
        <v>7</v>
      </c>
      <c r="D43" s="17" t="s">
        <v>9</v>
      </c>
      <c r="E43" s="18">
        <v>627078</v>
      </c>
      <c r="F43" s="19">
        <v>3711</v>
      </c>
    </row>
    <row r="44" spans="1:11" ht="12.75" customHeight="1" x14ac:dyDescent="0.25">
      <c r="A44" s="17">
        <v>2016</v>
      </c>
      <c r="B44" s="17" t="s">
        <v>6</v>
      </c>
      <c r="C44" s="17" t="s">
        <v>7</v>
      </c>
      <c r="D44" s="17" t="s">
        <v>9</v>
      </c>
      <c r="E44" s="18">
        <v>591816</v>
      </c>
      <c r="F44" s="19">
        <v>3570</v>
      </c>
    </row>
    <row r="45" spans="1:11" ht="12.75" customHeight="1" x14ac:dyDescent="0.25">
      <c r="A45" s="17">
        <v>2016</v>
      </c>
      <c r="B45" s="17" t="s">
        <v>11</v>
      </c>
      <c r="C45" s="17" t="s">
        <v>10</v>
      </c>
      <c r="D45" s="17" t="s">
        <v>9</v>
      </c>
      <c r="E45" s="18">
        <v>523205</v>
      </c>
      <c r="F45" s="19">
        <v>3247</v>
      </c>
    </row>
    <row r="46" spans="1:11" ht="12.75" customHeight="1" x14ac:dyDescent="0.25">
      <c r="A46" s="17">
        <v>2016</v>
      </c>
      <c r="B46" s="17" t="s">
        <v>13</v>
      </c>
      <c r="C46" s="17" t="s">
        <v>7</v>
      </c>
      <c r="D46" s="17" t="s">
        <v>9</v>
      </c>
      <c r="E46" s="18">
        <v>565096</v>
      </c>
      <c r="F46" s="19">
        <v>3228</v>
      </c>
    </row>
    <row r="47" spans="1:11" ht="12.75" customHeight="1" x14ac:dyDescent="0.25">
      <c r="A47" s="17">
        <v>2016</v>
      </c>
      <c r="B47" s="17" t="s">
        <v>12</v>
      </c>
      <c r="C47" s="17" t="s">
        <v>10</v>
      </c>
      <c r="D47" s="17" t="s">
        <v>9</v>
      </c>
      <c r="E47" s="18">
        <v>517183</v>
      </c>
      <c r="F47" s="19">
        <v>3150</v>
      </c>
    </row>
    <row r="48" spans="1:11" ht="12.75" customHeight="1" x14ac:dyDescent="0.25">
      <c r="A48" s="17">
        <v>2016</v>
      </c>
      <c r="B48" s="17" t="s">
        <v>6</v>
      </c>
      <c r="C48" s="17" t="s">
        <v>10</v>
      </c>
      <c r="D48" s="17" t="s">
        <v>9</v>
      </c>
      <c r="E48" s="18">
        <v>444247</v>
      </c>
      <c r="F48" s="19">
        <v>2798</v>
      </c>
    </row>
    <row r="49" spans="1:6" ht="12.75" customHeight="1" x14ac:dyDescent="0.25">
      <c r="A49" s="17">
        <v>2016</v>
      </c>
      <c r="B49" s="17" t="s">
        <v>13</v>
      </c>
      <c r="C49" s="17" t="s">
        <v>10</v>
      </c>
      <c r="D49" s="17" t="s">
        <v>9</v>
      </c>
      <c r="E49" s="18">
        <v>451490</v>
      </c>
      <c r="F49" s="19">
        <v>2698</v>
      </c>
    </row>
    <row r="50" spans="1:6" ht="12.75" customHeight="1" x14ac:dyDescent="0.25">
      <c r="A50" s="8">
        <v>2016</v>
      </c>
      <c r="B50" s="8" t="s">
        <v>12</v>
      </c>
      <c r="C50" s="8" t="s">
        <v>7</v>
      </c>
      <c r="D50" s="8" t="s">
        <v>25</v>
      </c>
      <c r="E50" s="9">
        <v>688301</v>
      </c>
      <c r="F50" s="10">
        <v>4263</v>
      </c>
    </row>
    <row r="51" spans="1:6" ht="12.75" customHeight="1" x14ac:dyDescent="0.25">
      <c r="A51" s="17">
        <v>2016</v>
      </c>
      <c r="B51" s="17" t="s">
        <v>11</v>
      </c>
      <c r="C51" s="17" t="s">
        <v>7</v>
      </c>
      <c r="D51" s="17" t="s">
        <v>25</v>
      </c>
      <c r="E51" s="18">
        <v>626757</v>
      </c>
      <c r="F51" s="19">
        <v>3943</v>
      </c>
    </row>
    <row r="52" spans="1:6" ht="12.75" customHeight="1" x14ac:dyDescent="0.25">
      <c r="A52" s="17">
        <v>2016</v>
      </c>
      <c r="B52" s="17" t="s">
        <v>6</v>
      </c>
      <c r="C52" s="17" t="s">
        <v>7</v>
      </c>
      <c r="D52" s="17" t="s">
        <v>25</v>
      </c>
      <c r="E52" s="18">
        <v>591590</v>
      </c>
      <c r="F52" s="19">
        <v>3779</v>
      </c>
    </row>
    <row r="53" spans="1:6" ht="12.75" customHeight="1" x14ac:dyDescent="0.25">
      <c r="A53" s="17">
        <v>2016</v>
      </c>
      <c r="B53" s="17" t="s">
        <v>11</v>
      </c>
      <c r="C53" s="17" t="s">
        <v>10</v>
      </c>
      <c r="D53" s="17" t="s">
        <v>25</v>
      </c>
      <c r="E53" s="18">
        <v>523359</v>
      </c>
      <c r="F53" s="19">
        <v>3400</v>
      </c>
    </row>
    <row r="54" spans="1:6" ht="12.75" customHeight="1" x14ac:dyDescent="0.25">
      <c r="A54" s="17">
        <v>2016</v>
      </c>
      <c r="B54" s="17" t="s">
        <v>13</v>
      </c>
      <c r="C54" s="17" t="s">
        <v>7</v>
      </c>
      <c r="D54" s="17" t="s">
        <v>25</v>
      </c>
      <c r="E54" s="18">
        <v>565293</v>
      </c>
      <c r="F54" s="19">
        <v>3381</v>
      </c>
    </row>
    <row r="55" spans="1:6" ht="12.75" customHeight="1" x14ac:dyDescent="0.25">
      <c r="A55" s="17">
        <v>2016</v>
      </c>
      <c r="B55" s="17" t="s">
        <v>12</v>
      </c>
      <c r="C55" s="17" t="s">
        <v>10</v>
      </c>
      <c r="D55" s="17" t="s">
        <v>25</v>
      </c>
      <c r="E55" s="18">
        <v>518004</v>
      </c>
      <c r="F55" s="19">
        <v>3345</v>
      </c>
    </row>
    <row r="56" spans="1:6" ht="12.75" customHeight="1" x14ac:dyDescent="0.25">
      <c r="A56" s="8">
        <v>2016</v>
      </c>
      <c r="B56" s="8" t="s">
        <v>6</v>
      </c>
      <c r="C56" s="8" t="s">
        <v>10</v>
      </c>
      <c r="D56" s="8" t="s">
        <v>25</v>
      </c>
      <c r="E56" s="9">
        <v>444127</v>
      </c>
      <c r="F56" s="10">
        <v>2939</v>
      </c>
    </row>
    <row r="57" spans="1:6" ht="12.75" customHeight="1" x14ac:dyDescent="0.25">
      <c r="A57" s="8">
        <v>2016</v>
      </c>
      <c r="B57" s="8" t="s">
        <v>13</v>
      </c>
      <c r="C57" s="8" t="s">
        <v>10</v>
      </c>
      <c r="D57" s="8" t="s">
        <v>25</v>
      </c>
      <c r="E57" s="9">
        <v>450725</v>
      </c>
      <c r="F57" s="10">
        <v>2846</v>
      </c>
    </row>
    <row r="58" spans="1:6" ht="12.75" customHeight="1" x14ac:dyDescent="0.25">
      <c r="A58" s="8">
        <v>2016</v>
      </c>
      <c r="B58" s="8" t="s">
        <v>12</v>
      </c>
      <c r="C58" s="8" t="s">
        <v>7</v>
      </c>
      <c r="D58" s="8" t="s">
        <v>26</v>
      </c>
      <c r="E58" s="9">
        <v>688782</v>
      </c>
      <c r="F58" s="10">
        <v>4089</v>
      </c>
    </row>
    <row r="59" spans="1:6" ht="12.75" customHeight="1" x14ac:dyDescent="0.25">
      <c r="A59" s="17">
        <v>2016</v>
      </c>
      <c r="B59" s="17" t="s">
        <v>11</v>
      </c>
      <c r="C59" s="17" t="s">
        <v>7</v>
      </c>
      <c r="D59" s="17" t="s">
        <v>26</v>
      </c>
      <c r="E59" s="18">
        <v>626363</v>
      </c>
      <c r="F59" s="19">
        <v>3807</v>
      </c>
    </row>
    <row r="60" spans="1:6" ht="12.75" customHeight="1" x14ac:dyDescent="0.25">
      <c r="A60" s="17">
        <v>2016</v>
      </c>
      <c r="B60" s="17" t="s">
        <v>6</v>
      </c>
      <c r="C60" s="17" t="s">
        <v>7</v>
      </c>
      <c r="D60" s="17" t="s">
        <v>26</v>
      </c>
      <c r="E60" s="18">
        <v>591561</v>
      </c>
      <c r="F60" s="19">
        <v>3669</v>
      </c>
    </row>
    <row r="61" spans="1:6" ht="12.75" customHeight="1" x14ac:dyDescent="0.25">
      <c r="A61" s="17">
        <v>2016</v>
      </c>
      <c r="B61" s="17" t="s">
        <v>11</v>
      </c>
      <c r="C61" s="17" t="s">
        <v>10</v>
      </c>
      <c r="D61" s="17" t="s">
        <v>26</v>
      </c>
      <c r="E61" s="18">
        <v>523471</v>
      </c>
      <c r="F61" s="19">
        <v>3320</v>
      </c>
    </row>
    <row r="62" spans="1:6" ht="12.75" customHeight="1" x14ac:dyDescent="0.25">
      <c r="A62" s="17">
        <v>2016</v>
      </c>
      <c r="B62" s="17" t="s">
        <v>13</v>
      </c>
      <c r="C62" s="17" t="s">
        <v>7</v>
      </c>
      <c r="D62" s="17" t="s">
        <v>26</v>
      </c>
      <c r="E62" s="18">
        <v>565829</v>
      </c>
      <c r="F62" s="19">
        <v>3261</v>
      </c>
    </row>
    <row r="63" spans="1:6" ht="12.75" customHeight="1" x14ac:dyDescent="0.25">
      <c r="A63" s="17">
        <v>2016</v>
      </c>
      <c r="B63" s="17" t="s">
        <v>12</v>
      </c>
      <c r="C63" s="17" t="s">
        <v>10</v>
      </c>
      <c r="D63" s="17" t="s">
        <v>26</v>
      </c>
      <c r="E63" s="18">
        <v>517267</v>
      </c>
      <c r="F63" s="19">
        <v>3210</v>
      </c>
    </row>
    <row r="64" spans="1:6" ht="12.75" customHeight="1" x14ac:dyDescent="0.25">
      <c r="A64" s="17">
        <v>2016</v>
      </c>
      <c r="B64" s="17" t="s">
        <v>6</v>
      </c>
      <c r="C64" s="17" t="s">
        <v>10</v>
      </c>
      <c r="D64" s="17" t="s">
        <v>26</v>
      </c>
      <c r="E64" s="18">
        <v>444554</v>
      </c>
      <c r="F64" s="19">
        <v>2867</v>
      </c>
    </row>
    <row r="65" spans="1:6" ht="12.75" customHeight="1" x14ac:dyDescent="0.25">
      <c r="A65" s="17">
        <v>2016</v>
      </c>
      <c r="B65" s="17" t="s">
        <v>13</v>
      </c>
      <c r="C65" s="17" t="s">
        <v>10</v>
      </c>
      <c r="D65" s="17" t="s">
        <v>26</v>
      </c>
      <c r="E65" s="18">
        <v>450842</v>
      </c>
      <c r="F65" s="19">
        <v>2757</v>
      </c>
    </row>
  </sheetData>
  <mergeCells count="2">
    <mergeCell ref="H28:K30"/>
    <mergeCell ref="H31:K33"/>
  </mergeCells>
  <pageMargins left="0.7" right="0.7" top="0.75" bottom="0.75" header="0.3" footer="0.3"/>
  <pageSetup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1"/>
  <sheetViews>
    <sheetView tabSelected="1" topLeftCell="F1" zoomScaleNormal="100" workbookViewId="0">
      <selection activeCell="K13" sqref="K13"/>
    </sheetView>
  </sheetViews>
  <sheetFormatPr defaultRowHeight="12.75" customHeight="1" x14ac:dyDescent="0.25"/>
  <cols>
    <col min="1" max="1" width="7.42578125" bestFit="1" customWidth="1"/>
    <col min="2" max="2" width="10.140625" bestFit="1" customWidth="1"/>
    <col min="3" max="4" width="11.140625" bestFit="1" customWidth="1"/>
    <col min="5" max="5" width="11.28515625" bestFit="1" customWidth="1"/>
    <col min="6" max="6" width="12.5703125" bestFit="1" customWidth="1"/>
    <col min="7" max="7" width="17.28515625" style="20" customWidth="1"/>
    <col min="8" max="8" width="15.85546875" style="35" customWidth="1"/>
    <col min="9" max="9" width="15.5703125" bestFit="1" customWidth="1"/>
    <col min="10" max="10" width="7.7109375" customWidth="1"/>
    <col min="11" max="11" width="11.140625" customWidth="1"/>
    <col min="14" max="14" width="9.140625" customWidth="1"/>
    <col min="15" max="15" width="13.140625" bestFit="1" customWidth="1"/>
    <col min="16" max="16" width="16.28515625" bestFit="1" customWidth="1"/>
    <col min="17" max="19" width="12" bestFit="1" customWidth="1"/>
    <col min="20" max="20" width="11.28515625" bestFit="1" customWidth="1"/>
    <col min="21" max="78" width="16.28515625" bestFit="1" customWidth="1"/>
    <col min="79" max="79" width="11.28515625" bestFit="1" customWidth="1"/>
  </cols>
  <sheetData>
    <row r="1" spans="1:20" ht="12.75" customHeight="1" thickBot="1" x14ac:dyDescent="0.3">
      <c r="A1" s="11" t="s">
        <v>0</v>
      </c>
      <c r="B1" s="11" t="s">
        <v>1</v>
      </c>
      <c r="C1" s="11" t="s">
        <v>2</v>
      </c>
      <c r="D1" s="11" t="s">
        <v>3</v>
      </c>
      <c r="E1" s="11" t="s">
        <v>4</v>
      </c>
      <c r="F1" s="11" t="s">
        <v>5</v>
      </c>
      <c r="G1" s="25" t="s">
        <v>29</v>
      </c>
      <c r="H1" s="34" t="s">
        <v>22</v>
      </c>
      <c r="I1" s="11" t="s">
        <v>30</v>
      </c>
      <c r="J1" s="26"/>
      <c r="K1" s="26"/>
      <c r="L1" s="28" t="s">
        <v>31</v>
      </c>
      <c r="M1" s="27" t="s">
        <v>32</v>
      </c>
    </row>
    <row r="2" spans="1:20" ht="12.75" customHeight="1" x14ac:dyDescent="0.25">
      <c r="A2" s="8">
        <v>2015</v>
      </c>
      <c r="B2" s="8" t="s">
        <v>12</v>
      </c>
      <c r="C2" s="8" t="s">
        <v>10</v>
      </c>
      <c r="D2" s="8" t="s">
        <v>8</v>
      </c>
      <c r="E2" s="9">
        <v>805325</v>
      </c>
      <c r="F2" s="10">
        <v>5577</v>
      </c>
      <c r="G2" s="15">
        <f>IF(D2="Hybrid",$L$2,$M$3)*Table24[[#This Row],[ NumCars ]]</f>
        <v>278850</v>
      </c>
      <c r="H2" s="33">
        <f>Table24[[#This Row],[Revenue]]-Table24[[#This Row],[Expenses]]</f>
        <v>526475</v>
      </c>
      <c r="I2" s="36">
        <f>Table24[[#This Row],[Profit]]/Table24[[#This Row],[ NumCars ]]</f>
        <v>94.401111708804009</v>
      </c>
      <c r="J2" s="24"/>
      <c r="K2" s="24"/>
      <c r="L2" s="30">
        <f>100</f>
        <v>100</v>
      </c>
    </row>
    <row r="3" spans="1:20" ht="12.75" customHeight="1" x14ac:dyDescent="0.25">
      <c r="A3" s="8">
        <v>2015</v>
      </c>
      <c r="B3" s="8" t="s">
        <v>12</v>
      </c>
      <c r="C3" s="8" t="s">
        <v>7</v>
      </c>
      <c r="D3" s="8" t="s">
        <v>8</v>
      </c>
      <c r="E3" s="9">
        <v>734028</v>
      </c>
      <c r="F3" s="10">
        <v>4922</v>
      </c>
      <c r="G3" s="15">
        <f>IF(D3="Hybrid",$L$2,$M$3)*Table24[[#This Row],[ NumCars ]]</f>
        <v>246100</v>
      </c>
      <c r="H3" s="33">
        <f>Table24[[#This Row],[Revenue]]-Table24[[#This Row],[Expenses]]</f>
        <v>487928</v>
      </c>
      <c r="I3" s="36">
        <f>Table24[[#This Row],[Profit]]/Table24[[#This Row],[ NumCars ]]</f>
        <v>99.132060138155225</v>
      </c>
      <c r="L3" s="32"/>
      <c r="M3" s="38">
        <v>50</v>
      </c>
      <c r="O3" s="13" t="s">
        <v>20</v>
      </c>
      <c r="P3" t="s">
        <v>33</v>
      </c>
    </row>
    <row r="4" spans="1:20" ht="12.75" customHeight="1" x14ac:dyDescent="0.25">
      <c r="A4" s="8">
        <v>2015</v>
      </c>
      <c r="B4" s="8" t="s">
        <v>13</v>
      </c>
      <c r="C4" s="8" t="s">
        <v>7</v>
      </c>
      <c r="D4" s="8" t="s">
        <v>8</v>
      </c>
      <c r="E4" s="9">
        <v>640474</v>
      </c>
      <c r="F4" s="10">
        <v>4278</v>
      </c>
      <c r="G4" s="15">
        <f>IF(D4="Hybrid",$L$2,$M$3)*Table24[[#This Row],[ NumCars ]]</f>
        <v>213900</v>
      </c>
      <c r="H4" s="33">
        <f>Table24[[#This Row],[Revenue]]-Table24[[#This Row],[Expenses]]</f>
        <v>426574</v>
      </c>
      <c r="I4" s="36">
        <f>Table24[[#This Row],[Profit]]/Table24[[#This Row],[ NumCars ]]</f>
        <v>99.713417484805987</v>
      </c>
      <c r="L4" s="30"/>
      <c r="M4" s="29"/>
      <c r="O4" s="14" t="s">
        <v>8</v>
      </c>
      <c r="P4" s="37">
        <v>609412.9375</v>
      </c>
    </row>
    <row r="5" spans="1:20" ht="12.75" customHeight="1" x14ac:dyDescent="0.25">
      <c r="A5" s="8">
        <v>2015</v>
      </c>
      <c r="B5" s="8" t="s">
        <v>13</v>
      </c>
      <c r="C5" s="8" t="s">
        <v>10</v>
      </c>
      <c r="D5" s="8" t="s">
        <v>8</v>
      </c>
      <c r="E5" s="9">
        <v>532065</v>
      </c>
      <c r="F5" s="10">
        <v>3610</v>
      </c>
      <c r="G5" s="15">
        <f>IF(D5="Hybrid",$L$2,$M$3)*Table24[[#This Row],[ NumCars ]]</f>
        <v>180500</v>
      </c>
      <c r="H5" s="33">
        <f>Table24[[#This Row],[Revenue]]-Table24[[#This Row],[Expenses]]</f>
        <v>351565</v>
      </c>
      <c r="I5" s="36">
        <f>Table24[[#This Row],[Profit]]/Table24[[#This Row],[ NumCars ]]</f>
        <v>97.38642659279779</v>
      </c>
      <c r="L5" s="32"/>
      <c r="M5" s="31"/>
      <c r="O5" s="14" t="s">
        <v>26</v>
      </c>
      <c r="P5" s="37">
        <v>515138.8125</v>
      </c>
    </row>
    <row r="6" spans="1:20" ht="12.75" customHeight="1" x14ac:dyDescent="0.25">
      <c r="A6" s="8">
        <v>2015</v>
      </c>
      <c r="B6" s="8" t="s">
        <v>11</v>
      </c>
      <c r="C6" s="8" t="s">
        <v>7</v>
      </c>
      <c r="D6" s="8" t="s">
        <v>8</v>
      </c>
      <c r="E6" s="9">
        <v>502546</v>
      </c>
      <c r="F6" s="10">
        <v>3489</v>
      </c>
      <c r="G6" s="15">
        <f>IF(D6="Hybrid",$L$2,$M$3)*Table24[[#This Row],[ NumCars ]]</f>
        <v>174450</v>
      </c>
      <c r="H6" s="33">
        <f>Table24[[#This Row],[Revenue]]-Table24[[#This Row],[Expenses]]</f>
        <v>328096</v>
      </c>
      <c r="I6" s="36">
        <f>Table24[[#This Row],[Profit]]/Table24[[#This Row],[ NumCars ]]</f>
        <v>94.037259959873893</v>
      </c>
      <c r="L6" s="30"/>
      <c r="M6" s="29"/>
      <c r="O6" s="14" t="s">
        <v>9</v>
      </c>
      <c r="P6" s="37">
        <v>515117.625</v>
      </c>
    </row>
    <row r="7" spans="1:20" ht="12.75" customHeight="1" x14ac:dyDescent="0.25">
      <c r="A7" s="8">
        <v>2015</v>
      </c>
      <c r="B7" s="8" t="s">
        <v>6</v>
      </c>
      <c r="C7" s="8" t="s">
        <v>7</v>
      </c>
      <c r="D7" s="8" t="s">
        <v>8</v>
      </c>
      <c r="E7" s="9">
        <v>470125</v>
      </c>
      <c r="F7" s="10">
        <v>3408</v>
      </c>
      <c r="G7" s="15">
        <f>IF(D7="Hybrid",$L$2,$M$3)*Table24[[#This Row],[ NumCars ]]</f>
        <v>170400</v>
      </c>
      <c r="H7" s="33">
        <f>Table24[[#This Row],[Revenue]]-Table24[[#This Row],[Expenses]]</f>
        <v>299725</v>
      </c>
      <c r="I7" s="36">
        <f>Table24[[#This Row],[Profit]]/Table24[[#This Row],[ NumCars ]]</f>
        <v>87.9474765258216</v>
      </c>
      <c r="L7" s="32"/>
      <c r="M7" s="31"/>
      <c r="O7" s="14" t="s">
        <v>25</v>
      </c>
      <c r="P7" s="37">
        <v>514912.4375</v>
      </c>
    </row>
    <row r="8" spans="1:20" ht="12.75" customHeight="1" x14ac:dyDescent="0.25">
      <c r="A8" s="8">
        <v>2015</v>
      </c>
      <c r="B8" s="8" t="s">
        <v>11</v>
      </c>
      <c r="C8" s="8" t="s">
        <v>10</v>
      </c>
      <c r="D8" s="8" t="s">
        <v>8</v>
      </c>
      <c r="E8" s="9">
        <v>396848</v>
      </c>
      <c r="F8" s="10">
        <v>2881</v>
      </c>
      <c r="G8" s="15">
        <f>IF(D8="Hybrid",$L$2,$M$3)*Table24[[#This Row],[ NumCars ]]</f>
        <v>144050</v>
      </c>
      <c r="H8" s="33">
        <f>Table24[[#This Row],[Revenue]]-Table24[[#This Row],[Expenses]]</f>
        <v>252798</v>
      </c>
      <c r="I8" s="36">
        <f>Table24[[#This Row],[Profit]]/Table24[[#This Row],[ NumCars ]]</f>
        <v>87.746615758417221</v>
      </c>
      <c r="L8" s="30"/>
      <c r="M8" s="29"/>
      <c r="O8" s="14" t="s">
        <v>21</v>
      </c>
      <c r="P8" s="37">
        <v>538645.453125</v>
      </c>
    </row>
    <row r="9" spans="1:20" ht="12.75" customHeight="1" x14ac:dyDescent="0.25">
      <c r="A9" s="17">
        <v>2015</v>
      </c>
      <c r="B9" s="17" t="s">
        <v>6</v>
      </c>
      <c r="C9" s="17" t="s">
        <v>10</v>
      </c>
      <c r="D9" s="17" t="s">
        <v>8</v>
      </c>
      <c r="E9" s="18">
        <v>375118</v>
      </c>
      <c r="F9" s="19">
        <v>2849</v>
      </c>
      <c r="G9" s="15">
        <f>IF(D9="Hybrid",$L$2,$M$3)*Table24[[#This Row],[ NumCars ]]</f>
        <v>142450</v>
      </c>
      <c r="H9" s="33">
        <f>Table24[[#This Row],[Revenue]]-Table24[[#This Row],[Expenses]]</f>
        <v>232668</v>
      </c>
      <c r="I9" s="36">
        <f>Table24[[#This Row],[Profit]]/Table24[[#This Row],[ NumCars ]]</f>
        <v>81.66654966654967</v>
      </c>
      <c r="L9" s="32"/>
      <c r="M9" s="31"/>
    </row>
    <row r="10" spans="1:20" ht="12.75" customHeight="1" x14ac:dyDescent="0.25">
      <c r="A10" s="8">
        <v>2016</v>
      </c>
      <c r="B10" s="8" t="s">
        <v>13</v>
      </c>
      <c r="C10" s="8" t="s">
        <v>7</v>
      </c>
      <c r="D10" s="8" t="s">
        <v>8</v>
      </c>
      <c r="E10" s="9">
        <v>959953</v>
      </c>
      <c r="F10" s="10">
        <v>5413</v>
      </c>
      <c r="G10" s="15">
        <f>IF(D10="Hybrid",$L$2,$M$3)*Table24[[#This Row],[ NumCars ]]</f>
        <v>270650</v>
      </c>
      <c r="H10" s="33">
        <f>Table24[[#This Row],[Revenue]]-Table24[[#This Row],[Expenses]]</f>
        <v>689303</v>
      </c>
      <c r="I10" s="36">
        <f>Table24[[#This Row],[Profit]]/Table24[[#This Row],[ NumCars ]]</f>
        <v>127.34213929429151</v>
      </c>
      <c r="L10" s="30"/>
      <c r="M10" s="29"/>
      <c r="O10" s="13" t="s">
        <v>37</v>
      </c>
      <c r="P10" s="13" t="s">
        <v>19</v>
      </c>
    </row>
    <row r="11" spans="1:20" ht="12.75" customHeight="1" x14ac:dyDescent="0.25">
      <c r="A11" s="8">
        <v>2016</v>
      </c>
      <c r="B11" s="8" t="s">
        <v>6</v>
      </c>
      <c r="C11" s="8" t="s">
        <v>10</v>
      </c>
      <c r="D11" s="8" t="s">
        <v>8</v>
      </c>
      <c r="E11" s="9">
        <v>751466</v>
      </c>
      <c r="F11" s="10">
        <v>5080</v>
      </c>
      <c r="G11" s="15">
        <f>IF(D11="Hybrid",$L$2,$M$3)*Table24[[#This Row],[ NumCars ]]</f>
        <v>254000</v>
      </c>
      <c r="H11" s="33">
        <f>Table24[[#This Row],[Revenue]]-Table24[[#This Row],[Expenses]]</f>
        <v>497466</v>
      </c>
      <c r="I11" s="36">
        <f>Table24[[#This Row],[Profit]]/Table24[[#This Row],[ NumCars ]]</f>
        <v>97.9263779527559</v>
      </c>
      <c r="L11" s="32"/>
      <c r="M11" s="31"/>
      <c r="O11" s="13" t="s">
        <v>20</v>
      </c>
      <c r="P11" t="s">
        <v>6</v>
      </c>
      <c r="Q11" t="s">
        <v>11</v>
      </c>
      <c r="R11" t="s">
        <v>12</v>
      </c>
      <c r="S11" t="s">
        <v>13</v>
      </c>
      <c r="T11" t="s">
        <v>21</v>
      </c>
    </row>
    <row r="12" spans="1:20" ht="12.75" customHeight="1" x14ac:dyDescent="0.25">
      <c r="A12" s="8">
        <v>2016</v>
      </c>
      <c r="B12" s="8" t="s">
        <v>13</v>
      </c>
      <c r="C12" s="8" t="s">
        <v>10</v>
      </c>
      <c r="D12" s="8" t="s">
        <v>8</v>
      </c>
      <c r="E12" s="9">
        <v>736727</v>
      </c>
      <c r="F12" s="10">
        <v>4796</v>
      </c>
      <c r="G12" s="15">
        <f>IF(D12="Hybrid",$L$2,$M$3)*Table24[[#This Row],[ NumCars ]]</f>
        <v>239800</v>
      </c>
      <c r="H12" s="33">
        <f>Table24[[#This Row],[Revenue]]-Table24[[#This Row],[Expenses]]</f>
        <v>496927</v>
      </c>
      <c r="I12" s="36">
        <f>Table24[[#This Row],[Profit]]/Table24[[#This Row],[ NumCars ]]</f>
        <v>103.6128023352794</v>
      </c>
      <c r="L12" s="30"/>
      <c r="M12" s="29"/>
      <c r="O12" s="14" t="s">
        <v>7</v>
      </c>
      <c r="P12" s="40">
        <v>3867641.625</v>
      </c>
      <c r="Q12" s="40">
        <v>3691615.625</v>
      </c>
      <c r="R12" s="40">
        <v>4908813.625</v>
      </c>
      <c r="S12" s="40">
        <v>5259642.625</v>
      </c>
      <c r="T12" s="40">
        <v>17727713.5</v>
      </c>
    </row>
    <row r="13" spans="1:20" ht="12.75" customHeight="1" x14ac:dyDescent="0.25">
      <c r="A13" s="8">
        <v>2016</v>
      </c>
      <c r="B13" s="8" t="s">
        <v>12</v>
      </c>
      <c r="C13" s="8" t="s">
        <v>10</v>
      </c>
      <c r="D13" s="8" t="s">
        <v>8</v>
      </c>
      <c r="E13" s="9">
        <v>712259</v>
      </c>
      <c r="F13" s="10">
        <v>4715</v>
      </c>
      <c r="G13" s="15">
        <f>IF(D13="Hybrid",$L$2,$M$3)*Table24[[#This Row],[ NumCars ]]</f>
        <v>235750</v>
      </c>
      <c r="H13" s="33">
        <f>Table24[[#This Row],[Revenue]]-Table24[[#This Row],[Expenses]]</f>
        <v>476509</v>
      </c>
      <c r="I13" s="36">
        <f>Table24[[#This Row],[Profit]]/Table24[[#This Row],[ NumCars ]]</f>
        <v>101.06235418875927</v>
      </c>
      <c r="L13" s="32"/>
      <c r="M13" s="31"/>
      <c r="O13" s="14" t="s">
        <v>10</v>
      </c>
      <c r="P13" s="40">
        <v>3544296.625</v>
      </c>
      <c r="Q13" s="40">
        <v>4072921.625</v>
      </c>
      <c r="R13" s="40">
        <v>4663346.625</v>
      </c>
      <c r="S13" s="40">
        <v>4465030.625</v>
      </c>
      <c r="T13" s="40">
        <v>16745595.5</v>
      </c>
    </row>
    <row r="14" spans="1:20" ht="12.75" customHeight="1" x14ac:dyDescent="0.25">
      <c r="A14" s="8">
        <v>2016</v>
      </c>
      <c r="B14" s="8" t="s">
        <v>11</v>
      </c>
      <c r="C14" s="8" t="s">
        <v>10</v>
      </c>
      <c r="D14" s="8" t="s">
        <v>8</v>
      </c>
      <c r="E14" s="9">
        <v>670449</v>
      </c>
      <c r="F14" s="10">
        <v>4472</v>
      </c>
      <c r="G14" s="15">
        <f>IF(D14="Hybrid",$L$2,$M$3)*Table24[[#This Row],[ NumCars ]]</f>
        <v>223600</v>
      </c>
      <c r="H14" s="33">
        <f>Table24[[#This Row],[Revenue]]-Table24[[#This Row],[Expenses]]</f>
        <v>446849</v>
      </c>
      <c r="I14" s="36">
        <f>Table24[[#This Row],[Profit]]/Table24[[#This Row],[ NumCars ]]</f>
        <v>99.92151162790698</v>
      </c>
      <c r="L14" s="30"/>
      <c r="M14" s="29"/>
      <c r="O14" s="14" t="s">
        <v>21</v>
      </c>
      <c r="P14" s="40">
        <v>7411938.25</v>
      </c>
      <c r="Q14" s="40">
        <v>7764537.25</v>
      </c>
      <c r="R14" s="40">
        <v>9572160.25</v>
      </c>
      <c r="S14" s="40">
        <v>9724673.25</v>
      </c>
      <c r="T14" s="40">
        <v>34473309</v>
      </c>
    </row>
    <row r="15" spans="1:20" ht="12.75" customHeight="1" x14ac:dyDescent="0.25">
      <c r="A15" s="8">
        <v>2016</v>
      </c>
      <c r="B15" s="8" t="s">
        <v>12</v>
      </c>
      <c r="C15" s="8" t="s">
        <v>7</v>
      </c>
      <c r="D15" s="8" t="s">
        <v>8</v>
      </c>
      <c r="E15" s="9">
        <v>621108</v>
      </c>
      <c r="F15" s="10">
        <v>3710</v>
      </c>
      <c r="G15" s="15">
        <f>IF(D15="Hybrid",$L$2,$M$3)*Table24[[#This Row],[ NumCars ]]</f>
        <v>185500</v>
      </c>
      <c r="H15" s="33">
        <f>Table24[[#This Row],[Revenue]]-Table24[[#This Row],[Expenses]]</f>
        <v>435608</v>
      </c>
      <c r="I15" s="36">
        <f>Table24[[#This Row],[Profit]]/Table24[[#This Row],[ NumCars ]]</f>
        <v>117.41455525606469</v>
      </c>
      <c r="L15" s="32"/>
      <c r="M15" s="31"/>
    </row>
    <row r="16" spans="1:20" ht="12.75" customHeight="1" x14ac:dyDescent="0.25">
      <c r="A16" s="8">
        <v>2016</v>
      </c>
      <c r="B16" s="8" t="s">
        <v>6</v>
      </c>
      <c r="C16" s="8" t="s">
        <v>7</v>
      </c>
      <c r="D16" s="8" t="s">
        <v>8</v>
      </c>
      <c r="E16" s="9">
        <v>521919</v>
      </c>
      <c r="F16" s="10">
        <v>3445</v>
      </c>
      <c r="G16" s="15">
        <f>IF(D16="Hybrid",$L$2,$M$3)*Table24[[#This Row],[ NumCars ]]</f>
        <v>172250</v>
      </c>
      <c r="H16" s="33">
        <f>Table24[[#This Row],[Revenue]]-Table24[[#This Row],[Expenses]]</f>
        <v>349669</v>
      </c>
      <c r="I16" s="36">
        <f>Table24[[#This Row],[Profit]]/Table24[[#This Row],[ NumCars ]]</f>
        <v>101.50043541364296</v>
      </c>
      <c r="L16" s="30"/>
      <c r="M16" s="29"/>
    </row>
    <row r="17" spans="1:13" ht="12.75" customHeight="1" x14ac:dyDescent="0.25">
      <c r="A17" s="17">
        <v>2016</v>
      </c>
      <c r="B17" s="17" t="s">
        <v>11</v>
      </c>
      <c r="C17" s="17" t="s">
        <v>7</v>
      </c>
      <c r="D17" s="17" t="s">
        <v>8</v>
      </c>
      <c r="E17" s="18">
        <v>385122</v>
      </c>
      <c r="F17" s="19">
        <v>2280</v>
      </c>
      <c r="G17" s="15">
        <f>IF(D17="Hybrid",$L$2,$M$3)*Table24[[#This Row],[ NumCars ]]</f>
        <v>114000</v>
      </c>
      <c r="H17" s="33">
        <f>Table24[[#This Row],[Revenue]]-Table24[[#This Row],[Expenses]]</f>
        <v>271122</v>
      </c>
      <c r="I17" s="36">
        <f>Table24[[#This Row],[Profit]]/Table24[[#This Row],[ NumCars ]]</f>
        <v>118.91315789473684</v>
      </c>
      <c r="L17" s="32"/>
      <c r="M17" s="31"/>
    </row>
    <row r="18" spans="1:13" ht="12.75" customHeight="1" x14ac:dyDescent="0.25">
      <c r="A18" s="8">
        <v>2015</v>
      </c>
      <c r="B18" s="8" t="s">
        <v>13</v>
      </c>
      <c r="C18" s="8" t="s">
        <v>7</v>
      </c>
      <c r="D18" s="8" t="s">
        <v>26</v>
      </c>
      <c r="E18" s="9">
        <v>663467</v>
      </c>
      <c r="F18" s="10">
        <v>4139</v>
      </c>
      <c r="G18" s="15">
        <f>IF(D18="Hybrid",$L$2,$M$3)*Table24[[#This Row],[ NumCars ]]</f>
        <v>413900</v>
      </c>
      <c r="H18" s="33">
        <f>Table24[[#This Row],[Revenue]]-Table24[[#This Row],[Expenses]]</f>
        <v>249567</v>
      </c>
      <c r="I18" s="36">
        <f>Table24[[#This Row],[Profit]]/Table24[[#This Row],[ NumCars ]]</f>
        <v>60.296448417492151</v>
      </c>
      <c r="L18" s="30"/>
      <c r="M18" s="29"/>
    </row>
    <row r="19" spans="1:13" ht="12.75" customHeight="1" x14ac:dyDescent="0.25">
      <c r="A19" s="8">
        <v>2015</v>
      </c>
      <c r="B19" s="8" t="s">
        <v>13</v>
      </c>
      <c r="C19" s="8" t="s">
        <v>10</v>
      </c>
      <c r="D19" s="8" t="s">
        <v>26</v>
      </c>
      <c r="E19" s="9">
        <v>623719</v>
      </c>
      <c r="F19" s="10">
        <v>4109</v>
      </c>
      <c r="G19" s="15">
        <f>IF(D19="Hybrid",$L$2,$M$3)*Table24[[#This Row],[ NumCars ]]</f>
        <v>410900</v>
      </c>
      <c r="H19" s="33">
        <f>Table24[[#This Row],[Revenue]]-Table24[[#This Row],[Expenses]]</f>
        <v>212819</v>
      </c>
      <c r="I19" s="36">
        <f>Table24[[#This Row],[Profit]]/Table24[[#This Row],[ NumCars ]]</f>
        <v>51.793380384521782</v>
      </c>
      <c r="L19" s="32"/>
      <c r="M19" s="31"/>
    </row>
    <row r="20" spans="1:13" ht="12.75" customHeight="1" x14ac:dyDescent="0.25">
      <c r="A20" s="17">
        <v>2015</v>
      </c>
      <c r="B20" s="17" t="s">
        <v>12</v>
      </c>
      <c r="C20" s="17" t="s">
        <v>10</v>
      </c>
      <c r="D20" s="17" t="s">
        <v>26</v>
      </c>
      <c r="E20" s="18">
        <v>540387</v>
      </c>
      <c r="F20" s="19">
        <v>3597</v>
      </c>
      <c r="G20" s="15">
        <f>IF(D20="Hybrid",$L$2,$M$3)*Table24[[#This Row],[ NumCars ]]</f>
        <v>359700</v>
      </c>
      <c r="H20" s="33">
        <f>Table24[[#This Row],[Revenue]]-Table24[[#This Row],[Expenses]]</f>
        <v>180687</v>
      </c>
      <c r="I20" s="36">
        <f>Table24[[#This Row],[Profit]]/Table24[[#This Row],[ NumCars ]]</f>
        <v>50.232693911592996</v>
      </c>
      <c r="L20" s="30"/>
      <c r="M20" s="29"/>
    </row>
    <row r="21" spans="1:13" ht="12.75" customHeight="1" x14ac:dyDescent="0.25">
      <c r="A21" s="17">
        <v>2015</v>
      </c>
      <c r="B21" s="17" t="s">
        <v>11</v>
      </c>
      <c r="C21" s="17" t="s">
        <v>10</v>
      </c>
      <c r="D21" s="17" t="s">
        <v>26</v>
      </c>
      <c r="E21" s="18">
        <v>488036</v>
      </c>
      <c r="F21" s="19">
        <v>3281</v>
      </c>
      <c r="G21" s="15">
        <f>IF(D21="Hybrid",$L$2,$M$3)*Table24[[#This Row],[ NumCars ]]</f>
        <v>328100</v>
      </c>
      <c r="H21" s="33">
        <f>Table24[[#This Row],[Revenue]]-Table24[[#This Row],[Expenses]]</f>
        <v>159936</v>
      </c>
      <c r="I21" s="36">
        <f>Table24[[#This Row],[Profit]]/Table24[[#This Row],[ NumCars ]]</f>
        <v>48.746113989637308</v>
      </c>
      <c r="L21" s="32"/>
      <c r="M21" s="31"/>
    </row>
    <row r="22" spans="1:13" ht="12.75" customHeight="1" x14ac:dyDescent="0.25">
      <c r="A22" s="17">
        <v>2015</v>
      </c>
      <c r="B22" s="17" t="s">
        <v>12</v>
      </c>
      <c r="C22" s="17" t="s">
        <v>7</v>
      </c>
      <c r="D22" s="17" t="s">
        <v>26</v>
      </c>
      <c r="E22" s="18">
        <v>505782</v>
      </c>
      <c r="F22" s="19">
        <v>3236</v>
      </c>
      <c r="G22" s="15">
        <f>IF(D22="Hybrid",$L$2,$M$3)*Table24[[#This Row],[ NumCars ]]</f>
        <v>323600</v>
      </c>
      <c r="H22" s="33">
        <f>Table24[[#This Row],[Revenue]]-Table24[[#This Row],[Expenses]]</f>
        <v>182182</v>
      </c>
      <c r="I22" s="36">
        <f>Table24[[#This Row],[Profit]]/Table24[[#This Row],[ NumCars ]]</f>
        <v>56.298516687268233</v>
      </c>
      <c r="L22" s="30"/>
      <c r="M22" s="29"/>
    </row>
    <row r="23" spans="1:13" ht="12.75" customHeight="1" x14ac:dyDescent="0.25">
      <c r="A23" s="17">
        <v>2015</v>
      </c>
      <c r="B23" s="17" t="s">
        <v>6</v>
      </c>
      <c r="C23" s="17" t="s">
        <v>10</v>
      </c>
      <c r="D23" s="17" t="s">
        <v>26</v>
      </c>
      <c r="E23" s="18">
        <v>370963</v>
      </c>
      <c r="F23" s="19">
        <v>2554</v>
      </c>
      <c r="G23" s="15">
        <f>IF(D23="Hybrid",$L$2,$M$3)*Table24[[#This Row],[ NumCars ]]</f>
        <v>255400</v>
      </c>
      <c r="H23" s="33">
        <f>Table24[[#This Row],[Revenue]]-Table24[[#This Row],[Expenses]]</f>
        <v>115563</v>
      </c>
      <c r="I23" s="36">
        <f>Table24[[#This Row],[Profit]]/Table24[[#This Row],[ NumCars ]]</f>
        <v>45.247846515270162</v>
      </c>
      <c r="L23" s="32"/>
      <c r="M23" s="31"/>
    </row>
    <row r="24" spans="1:13" ht="12.75" customHeight="1" x14ac:dyDescent="0.25">
      <c r="A24" s="17">
        <v>2015</v>
      </c>
      <c r="B24" s="17" t="s">
        <v>6</v>
      </c>
      <c r="C24" s="17" t="s">
        <v>7</v>
      </c>
      <c r="D24" s="17" t="s">
        <v>26</v>
      </c>
      <c r="E24" s="18">
        <v>376241</v>
      </c>
      <c r="F24" s="19">
        <v>2533</v>
      </c>
      <c r="G24" s="15">
        <f>IF(D24="Hybrid",$L$2,$M$3)*Table24[[#This Row],[ NumCars ]]</f>
        <v>253300</v>
      </c>
      <c r="H24" s="33">
        <f>Table24[[#This Row],[Revenue]]-Table24[[#This Row],[Expenses]]</f>
        <v>122941</v>
      </c>
      <c r="I24" s="36">
        <f>Table24[[#This Row],[Profit]]/Table24[[#This Row],[ NumCars ]]</f>
        <v>48.53572838531386</v>
      </c>
      <c r="L24" s="30"/>
      <c r="M24" s="29"/>
    </row>
    <row r="25" spans="1:13" ht="12.75" customHeight="1" x14ac:dyDescent="0.25">
      <c r="A25" s="17">
        <v>2015</v>
      </c>
      <c r="B25" s="17" t="s">
        <v>11</v>
      </c>
      <c r="C25" s="17" t="s">
        <v>7</v>
      </c>
      <c r="D25" s="17" t="s">
        <v>26</v>
      </c>
      <c r="E25" s="18">
        <v>317492</v>
      </c>
      <c r="F25" s="19">
        <v>2106</v>
      </c>
      <c r="G25" s="15">
        <f>IF(D25="Hybrid",$L$2,$M$3)*Table24[[#This Row],[ NumCars ]]</f>
        <v>210600</v>
      </c>
      <c r="H25" s="33">
        <f>Table24[[#This Row],[Revenue]]-Table24[[#This Row],[Expenses]]</f>
        <v>106892</v>
      </c>
      <c r="I25" s="36">
        <f>Table24[[#This Row],[Profit]]/Table24[[#This Row],[ NumCars ]]</f>
        <v>50.755935422602086</v>
      </c>
      <c r="L25" s="32"/>
      <c r="M25" s="31"/>
    </row>
    <row r="26" spans="1:13" ht="12.75" customHeight="1" x14ac:dyDescent="0.25">
      <c r="A26" s="8">
        <v>2016</v>
      </c>
      <c r="B26" s="8" t="s">
        <v>12</v>
      </c>
      <c r="C26" s="8" t="s">
        <v>7</v>
      </c>
      <c r="D26" s="8" t="s">
        <v>26</v>
      </c>
      <c r="E26" s="9">
        <v>688782</v>
      </c>
      <c r="F26" s="10">
        <v>4089</v>
      </c>
      <c r="G26" s="15">
        <f>IF(D26="Hybrid",$L$2,$M$3)*Table24[[#This Row],[ NumCars ]]</f>
        <v>408900</v>
      </c>
      <c r="H26" s="33">
        <f>Table24[[#This Row],[Revenue]]-Table24[[#This Row],[Expenses]]</f>
        <v>279882</v>
      </c>
      <c r="I26" s="36">
        <f>Table24[[#This Row],[Profit]]/Table24[[#This Row],[ NumCars ]]</f>
        <v>68.44754218635363</v>
      </c>
      <c r="L26" s="30"/>
      <c r="M26" s="29"/>
    </row>
    <row r="27" spans="1:13" ht="12.75" customHeight="1" x14ac:dyDescent="0.25">
      <c r="A27" s="17">
        <v>2016</v>
      </c>
      <c r="B27" s="17" t="s">
        <v>11</v>
      </c>
      <c r="C27" s="17" t="s">
        <v>7</v>
      </c>
      <c r="D27" s="17" t="s">
        <v>26</v>
      </c>
      <c r="E27" s="18">
        <v>626363</v>
      </c>
      <c r="F27" s="19">
        <v>3807</v>
      </c>
      <c r="G27" s="15">
        <f>IF(D27="Hybrid",$L$2,$M$3)*Table24[[#This Row],[ NumCars ]]</f>
        <v>380700</v>
      </c>
      <c r="H27" s="33">
        <f>Table24[[#This Row],[Revenue]]-Table24[[#This Row],[Expenses]]</f>
        <v>245663</v>
      </c>
      <c r="I27" s="36">
        <f>Table24[[#This Row],[Profit]]/Table24[[#This Row],[ NumCars ]]</f>
        <v>64.529288153401623</v>
      </c>
      <c r="L27" s="32"/>
      <c r="M27" s="31"/>
    </row>
    <row r="28" spans="1:13" ht="12.75" customHeight="1" x14ac:dyDescent="0.25">
      <c r="A28" s="17">
        <v>2016</v>
      </c>
      <c r="B28" s="17" t="s">
        <v>6</v>
      </c>
      <c r="C28" s="17" t="s">
        <v>7</v>
      </c>
      <c r="D28" s="17" t="s">
        <v>26</v>
      </c>
      <c r="E28" s="18">
        <v>591561</v>
      </c>
      <c r="F28" s="19">
        <v>3669</v>
      </c>
      <c r="G28" s="15">
        <f>IF(D28="Hybrid",$L$2,$M$3)*Table24[[#This Row],[ NumCars ]]</f>
        <v>366900</v>
      </c>
      <c r="H28" s="33">
        <f>Table24[[#This Row],[Revenue]]-Table24[[#This Row],[Expenses]]</f>
        <v>224661</v>
      </c>
      <c r="I28" s="36">
        <f>Table24[[#This Row],[Profit]]/Table24[[#This Row],[ NumCars ]]</f>
        <v>61.23221586263287</v>
      </c>
      <c r="L28" s="30"/>
      <c r="M28" s="29"/>
    </row>
    <row r="29" spans="1:13" ht="12.75" customHeight="1" x14ac:dyDescent="0.25">
      <c r="A29" s="17">
        <v>2016</v>
      </c>
      <c r="B29" s="17" t="s">
        <v>11</v>
      </c>
      <c r="C29" s="17" t="s">
        <v>10</v>
      </c>
      <c r="D29" s="17" t="s">
        <v>26</v>
      </c>
      <c r="E29" s="18">
        <v>523471</v>
      </c>
      <c r="F29" s="19">
        <v>3320</v>
      </c>
      <c r="G29" s="15">
        <f>IF(D29="Hybrid",$L$2,$M$3)*Table24[[#This Row],[ NumCars ]]</f>
        <v>332000</v>
      </c>
      <c r="H29" s="33">
        <f>Table24[[#This Row],[Revenue]]-Table24[[#This Row],[Expenses]]</f>
        <v>191471</v>
      </c>
      <c r="I29" s="36">
        <f>Table24[[#This Row],[Profit]]/Table24[[#This Row],[ NumCars ]]</f>
        <v>57.671987951807232</v>
      </c>
      <c r="L29" s="32"/>
      <c r="M29" s="31"/>
    </row>
    <row r="30" spans="1:13" ht="12.75" customHeight="1" x14ac:dyDescent="0.25">
      <c r="A30" s="17">
        <v>2016</v>
      </c>
      <c r="B30" s="17" t="s">
        <v>13</v>
      </c>
      <c r="C30" s="17" t="s">
        <v>7</v>
      </c>
      <c r="D30" s="17" t="s">
        <v>26</v>
      </c>
      <c r="E30" s="18">
        <v>565829</v>
      </c>
      <c r="F30" s="19">
        <v>3261</v>
      </c>
      <c r="G30" s="15">
        <f>IF(D30="Hybrid",$L$2,$M$3)*Table24[[#This Row],[ NumCars ]]</f>
        <v>326100</v>
      </c>
      <c r="H30" s="33">
        <f>Table24[[#This Row],[Revenue]]-Table24[[#This Row],[Expenses]]</f>
        <v>239729</v>
      </c>
      <c r="I30" s="36">
        <f>Table24[[#This Row],[Profit]]/Table24[[#This Row],[ NumCars ]]</f>
        <v>73.513952775222322</v>
      </c>
      <c r="L30" s="30"/>
      <c r="M30" s="29"/>
    </row>
    <row r="31" spans="1:13" ht="12.75" customHeight="1" x14ac:dyDescent="0.25">
      <c r="A31" s="17">
        <v>2016</v>
      </c>
      <c r="B31" s="17" t="s">
        <v>12</v>
      </c>
      <c r="C31" s="17" t="s">
        <v>10</v>
      </c>
      <c r="D31" s="17" t="s">
        <v>26</v>
      </c>
      <c r="E31" s="18">
        <v>517267</v>
      </c>
      <c r="F31" s="19">
        <v>3210</v>
      </c>
      <c r="G31" s="15">
        <f>IF(D31="Hybrid",$L$2,$M$3)*Table24[[#This Row],[ NumCars ]]</f>
        <v>321000</v>
      </c>
      <c r="H31" s="33">
        <f>Table24[[#This Row],[Revenue]]-Table24[[#This Row],[Expenses]]</f>
        <v>196267</v>
      </c>
      <c r="I31" s="36">
        <f>Table24[[#This Row],[Profit]]/Table24[[#This Row],[ NumCars ]]</f>
        <v>61.142367601246107</v>
      </c>
      <c r="L31" s="32"/>
      <c r="M31" s="31"/>
    </row>
    <row r="32" spans="1:13" ht="12.75" customHeight="1" x14ac:dyDescent="0.25">
      <c r="A32" s="17">
        <v>2016</v>
      </c>
      <c r="B32" s="17" t="s">
        <v>6</v>
      </c>
      <c r="C32" s="17" t="s">
        <v>10</v>
      </c>
      <c r="D32" s="17" t="s">
        <v>26</v>
      </c>
      <c r="E32" s="18">
        <v>444554</v>
      </c>
      <c r="F32" s="19">
        <v>2867</v>
      </c>
      <c r="G32" s="15">
        <f>IF(D32="Hybrid",$L$2,$M$3)*Table24[[#This Row],[ NumCars ]]</f>
        <v>286700</v>
      </c>
      <c r="H32" s="33">
        <f>Table24[[#This Row],[Revenue]]-Table24[[#This Row],[Expenses]]</f>
        <v>157854</v>
      </c>
      <c r="I32" s="36">
        <f>Table24[[#This Row],[Profit]]/Table24[[#This Row],[ NumCars ]]</f>
        <v>55.05894663411231</v>
      </c>
      <c r="L32" s="30"/>
      <c r="M32" s="29"/>
    </row>
    <row r="33" spans="1:13" ht="12.75" customHeight="1" x14ac:dyDescent="0.25">
      <c r="A33" s="17">
        <v>2016</v>
      </c>
      <c r="B33" s="17" t="s">
        <v>13</v>
      </c>
      <c r="C33" s="17" t="s">
        <v>10</v>
      </c>
      <c r="D33" s="17" t="s">
        <v>26</v>
      </c>
      <c r="E33" s="18">
        <v>450842</v>
      </c>
      <c r="F33" s="19">
        <v>2757</v>
      </c>
      <c r="G33" s="15">
        <f>IF(D33="Hybrid",$L$2,$M$3)*Table24[[#This Row],[ NumCars ]]</f>
        <v>275700</v>
      </c>
      <c r="H33" s="33">
        <f>Table24[[#This Row],[Revenue]]-Table24[[#This Row],[Expenses]]</f>
        <v>175142</v>
      </c>
      <c r="I33" s="36">
        <f>Table24[[#This Row],[Profit]]/Table24[[#This Row],[ NumCars ]]</f>
        <v>63.526296699310848</v>
      </c>
      <c r="L33" s="32"/>
      <c r="M33" s="31"/>
    </row>
    <row r="34" spans="1:13" ht="12.75" customHeight="1" x14ac:dyDescent="0.25">
      <c r="A34" s="17">
        <v>2015</v>
      </c>
      <c r="B34" s="17" t="s">
        <v>13</v>
      </c>
      <c r="C34" s="17" t="s">
        <v>7</v>
      </c>
      <c r="D34" s="17" t="s">
        <v>9</v>
      </c>
      <c r="E34" s="18">
        <v>663901</v>
      </c>
      <c r="F34" s="19">
        <v>4055</v>
      </c>
      <c r="G34" s="15">
        <f>IF(D34="Hybrid",$L$2,$M$3)*Table24[[#This Row],[ NumCars ]]</f>
        <v>202750</v>
      </c>
      <c r="H34" s="33">
        <f>Table24[[#This Row],[Revenue]]-Table24[[#This Row],[Expenses]]</f>
        <v>461151</v>
      </c>
      <c r="I34" s="36">
        <f>Table24[[#This Row],[Profit]]/Table24[[#This Row],[ NumCars ]]</f>
        <v>113.72404438964242</v>
      </c>
      <c r="L34" s="30"/>
      <c r="M34" s="29"/>
    </row>
    <row r="35" spans="1:13" ht="12.75" customHeight="1" x14ac:dyDescent="0.25">
      <c r="A35" s="17">
        <v>2015</v>
      </c>
      <c r="B35" s="17" t="s">
        <v>13</v>
      </c>
      <c r="C35" s="17" t="s">
        <v>10</v>
      </c>
      <c r="D35" s="17" t="s">
        <v>9</v>
      </c>
      <c r="E35" s="18">
        <v>624053</v>
      </c>
      <c r="F35" s="19">
        <v>4016</v>
      </c>
      <c r="G35" s="15">
        <f>IF(D35="Hybrid",$L$2,$M$3)*Table24[[#This Row],[ NumCars ]]</f>
        <v>200800</v>
      </c>
      <c r="H35" s="33">
        <f>Table24[[#This Row],[Revenue]]-Table24[[#This Row],[Expenses]]</f>
        <v>423253</v>
      </c>
      <c r="I35" s="36">
        <f>Table24[[#This Row],[Profit]]/Table24[[#This Row],[ NumCars ]]</f>
        <v>105.39168326693228</v>
      </c>
      <c r="L35" s="32"/>
      <c r="M35" s="31"/>
    </row>
    <row r="36" spans="1:13" ht="12.75" customHeight="1" x14ac:dyDescent="0.25">
      <c r="A36" s="17">
        <v>2015</v>
      </c>
      <c r="B36" s="17" t="s">
        <v>12</v>
      </c>
      <c r="C36" s="17" t="s">
        <v>10</v>
      </c>
      <c r="D36" s="17" t="s">
        <v>9</v>
      </c>
      <c r="E36" s="18">
        <v>540217</v>
      </c>
      <c r="F36" s="19">
        <v>3533</v>
      </c>
      <c r="G36" s="15">
        <f>IF(D36="Hybrid",$L$2,$M$3)*Table24[[#This Row],[ NumCars ]]</f>
        <v>176650</v>
      </c>
      <c r="H36" s="33">
        <f>Table24[[#This Row],[Revenue]]-Table24[[#This Row],[Expenses]]</f>
        <v>363567</v>
      </c>
      <c r="I36" s="36">
        <f>Table24[[#This Row],[Profit]]/Table24[[#This Row],[ NumCars ]]</f>
        <v>102.90602887064817</v>
      </c>
      <c r="L36" s="30"/>
      <c r="M36" s="29"/>
    </row>
    <row r="37" spans="1:13" ht="12.75" customHeight="1" x14ac:dyDescent="0.25">
      <c r="A37" s="17">
        <v>2015</v>
      </c>
      <c r="B37" s="17" t="s">
        <v>11</v>
      </c>
      <c r="C37" s="17" t="s">
        <v>10</v>
      </c>
      <c r="D37" s="17" t="s">
        <v>9</v>
      </c>
      <c r="E37" s="18">
        <v>487629</v>
      </c>
      <c r="F37" s="19">
        <v>3241</v>
      </c>
      <c r="G37" s="15">
        <f>IF(D37="Hybrid",$L$2,$M$3)*Table24[[#This Row],[ NumCars ]]</f>
        <v>162050</v>
      </c>
      <c r="H37" s="33">
        <f>Table24[[#This Row],[Revenue]]-Table24[[#This Row],[Expenses]]</f>
        <v>325579</v>
      </c>
      <c r="I37" s="36">
        <f>Table24[[#This Row],[Profit]]/Table24[[#This Row],[ NumCars ]]</f>
        <v>100.4563406356063</v>
      </c>
      <c r="L37" s="32"/>
      <c r="M37" s="31"/>
    </row>
    <row r="38" spans="1:13" ht="12.75" customHeight="1" x14ac:dyDescent="0.25">
      <c r="A38" s="17">
        <v>2015</v>
      </c>
      <c r="B38" s="17" t="s">
        <v>12</v>
      </c>
      <c r="C38" s="17" t="s">
        <v>7</v>
      </c>
      <c r="D38" s="17" t="s">
        <v>9</v>
      </c>
      <c r="E38" s="18">
        <v>505403</v>
      </c>
      <c r="F38" s="19">
        <v>3148</v>
      </c>
      <c r="G38" s="15">
        <f>IF(D38="Hybrid",$L$2,$M$3)*Table24[[#This Row],[ NumCars ]]</f>
        <v>157400</v>
      </c>
      <c r="H38" s="33">
        <f>Table24[[#This Row],[Revenue]]-Table24[[#This Row],[Expenses]]</f>
        <v>348003</v>
      </c>
      <c r="I38" s="36">
        <f>Table24[[#This Row],[Profit]]/Table24[[#This Row],[ NumCars ]]</f>
        <v>110.54733163913596</v>
      </c>
      <c r="L38" s="30"/>
      <c r="M38" s="29"/>
    </row>
    <row r="39" spans="1:13" ht="12.75" customHeight="1" x14ac:dyDescent="0.25">
      <c r="A39" s="17">
        <v>2015</v>
      </c>
      <c r="B39" s="17" t="s">
        <v>6</v>
      </c>
      <c r="C39" s="17" t="s">
        <v>10</v>
      </c>
      <c r="D39" s="17" t="s">
        <v>9</v>
      </c>
      <c r="E39" s="18">
        <v>370679</v>
      </c>
      <c r="F39" s="19">
        <v>2514</v>
      </c>
      <c r="G39" s="15">
        <f>IF(D39="Hybrid",$L$2,$M$3)*Table24[[#This Row],[ NumCars ]]</f>
        <v>125700</v>
      </c>
      <c r="H39" s="33">
        <f>Table24[[#This Row],[Revenue]]-Table24[[#This Row],[Expenses]]</f>
        <v>244979</v>
      </c>
      <c r="I39" s="36">
        <f>Table24[[#This Row],[Profit]]/Table24[[#This Row],[ NumCars ]]</f>
        <v>97.445902943516302</v>
      </c>
      <c r="L39" s="32"/>
      <c r="M39" s="31"/>
    </row>
    <row r="40" spans="1:13" ht="12.75" customHeight="1" x14ac:dyDescent="0.25">
      <c r="A40" s="17">
        <v>2015</v>
      </c>
      <c r="B40" s="17" t="s">
        <v>6</v>
      </c>
      <c r="C40" s="17" t="s">
        <v>7</v>
      </c>
      <c r="D40" s="17" t="s">
        <v>9</v>
      </c>
      <c r="E40" s="18">
        <v>375811</v>
      </c>
      <c r="F40" s="19">
        <v>2466</v>
      </c>
      <c r="G40" s="15">
        <f>IF(D40="Hybrid",$L$2,$M$3)*Table24[[#This Row],[ NumCars ]]</f>
        <v>123300</v>
      </c>
      <c r="H40" s="33">
        <f>Table24[[#This Row],[Revenue]]-Table24[[#This Row],[Expenses]]</f>
        <v>252511</v>
      </c>
      <c r="I40" s="36">
        <f>Table24[[#This Row],[Profit]]/Table24[[#This Row],[ NumCars ]]</f>
        <v>102.39699918896999</v>
      </c>
      <c r="L40" s="30"/>
      <c r="M40" s="29"/>
    </row>
    <row r="41" spans="1:13" ht="12.75" customHeight="1" x14ac:dyDescent="0.25">
      <c r="A41" s="17">
        <v>2015</v>
      </c>
      <c r="B41" s="17" t="s">
        <v>11</v>
      </c>
      <c r="C41" s="17" t="s">
        <v>7</v>
      </c>
      <c r="D41" s="17" t="s">
        <v>9</v>
      </c>
      <c r="E41" s="18">
        <v>317110</v>
      </c>
      <c r="F41" s="19">
        <v>2056</v>
      </c>
      <c r="G41" s="15">
        <f>IF(D41="Hybrid",$L$2,$M$3)*Table24[[#This Row],[ NumCars ]]</f>
        <v>102800</v>
      </c>
      <c r="H41" s="33">
        <f>Table24[[#This Row],[Revenue]]-Table24[[#This Row],[Expenses]]</f>
        <v>214310</v>
      </c>
      <c r="I41" s="36">
        <f>Table24[[#This Row],[Profit]]/Table24[[#This Row],[ NumCars ]]</f>
        <v>104.2363813229572</v>
      </c>
      <c r="L41" s="32"/>
      <c r="M41" s="31"/>
    </row>
    <row r="42" spans="1:13" ht="12.75" customHeight="1" x14ac:dyDescent="0.25">
      <c r="A42" s="17">
        <v>2016</v>
      </c>
      <c r="B42" s="17" t="s">
        <v>12</v>
      </c>
      <c r="C42" s="17" t="s">
        <v>7</v>
      </c>
      <c r="D42" s="17" t="s">
        <v>9</v>
      </c>
      <c r="E42" s="18">
        <v>688440</v>
      </c>
      <c r="F42" s="19">
        <v>4045</v>
      </c>
      <c r="G42" s="15">
        <f>IF(D42="Hybrid",$L$2,$M$3)*Table24[[#This Row],[ NumCars ]]</f>
        <v>202250</v>
      </c>
      <c r="H42" s="33">
        <f>Table24[[#This Row],[Revenue]]-Table24[[#This Row],[Expenses]]</f>
        <v>486190</v>
      </c>
      <c r="I42" s="36">
        <f>Table24[[#This Row],[Profit]]/Table24[[#This Row],[ NumCars ]]</f>
        <v>120.19530284301607</v>
      </c>
      <c r="L42" s="30"/>
      <c r="M42" s="29"/>
    </row>
    <row r="43" spans="1:13" ht="12.75" customHeight="1" x14ac:dyDescent="0.25">
      <c r="A43" s="17">
        <v>2016</v>
      </c>
      <c r="B43" s="17" t="s">
        <v>11</v>
      </c>
      <c r="C43" s="17" t="s">
        <v>7</v>
      </c>
      <c r="D43" s="17" t="s">
        <v>9</v>
      </c>
      <c r="E43" s="18">
        <v>627078</v>
      </c>
      <c r="F43" s="19">
        <v>3711</v>
      </c>
      <c r="G43" s="15">
        <f>IF(D43="Hybrid",$L$2,$M$3)*Table24[[#This Row],[ NumCars ]]</f>
        <v>185550</v>
      </c>
      <c r="H43" s="33">
        <f>Table24[[#This Row],[Revenue]]-Table24[[#This Row],[Expenses]]</f>
        <v>441528</v>
      </c>
      <c r="I43" s="36">
        <f>Table24[[#This Row],[Profit]]/Table24[[#This Row],[ NumCars ]]</f>
        <v>118.9781729991916</v>
      </c>
      <c r="L43" s="32"/>
      <c r="M43" s="31"/>
    </row>
    <row r="44" spans="1:13" ht="12.75" customHeight="1" x14ac:dyDescent="0.25">
      <c r="A44" s="17">
        <v>2016</v>
      </c>
      <c r="B44" s="17" t="s">
        <v>6</v>
      </c>
      <c r="C44" s="17" t="s">
        <v>7</v>
      </c>
      <c r="D44" s="17" t="s">
        <v>9</v>
      </c>
      <c r="E44" s="18">
        <v>591816</v>
      </c>
      <c r="F44" s="19">
        <v>3570</v>
      </c>
      <c r="G44" s="15">
        <f>IF(D44="Hybrid",$L$2,$M$3)*Table24[[#This Row],[ NumCars ]]</f>
        <v>178500</v>
      </c>
      <c r="H44" s="33">
        <f>Table24[[#This Row],[Revenue]]-Table24[[#This Row],[Expenses]]</f>
        <v>413316</v>
      </c>
      <c r="I44" s="36">
        <f>Table24[[#This Row],[Profit]]/Table24[[#This Row],[ NumCars ]]</f>
        <v>115.77478991596638</v>
      </c>
      <c r="L44" s="30"/>
      <c r="M44" s="29"/>
    </row>
    <row r="45" spans="1:13" ht="12.75" customHeight="1" x14ac:dyDescent="0.25">
      <c r="A45" s="17">
        <v>2016</v>
      </c>
      <c r="B45" s="17" t="s">
        <v>11</v>
      </c>
      <c r="C45" s="17" t="s">
        <v>10</v>
      </c>
      <c r="D45" s="17" t="s">
        <v>9</v>
      </c>
      <c r="E45" s="18">
        <v>523205</v>
      </c>
      <c r="F45" s="19">
        <v>3247</v>
      </c>
      <c r="G45" s="15">
        <f>IF(D45="Hybrid",$L$2,$M$3)*Table24[[#This Row],[ NumCars ]]</f>
        <v>162350</v>
      </c>
      <c r="H45" s="33">
        <f>Table24[[#This Row],[Revenue]]-Table24[[#This Row],[Expenses]]</f>
        <v>360855</v>
      </c>
      <c r="I45" s="36">
        <f>Table24[[#This Row],[Profit]]/Table24[[#This Row],[ NumCars ]]</f>
        <v>111.13489374807514</v>
      </c>
      <c r="L45" s="32"/>
      <c r="M45" s="31"/>
    </row>
    <row r="46" spans="1:13" ht="12.75" customHeight="1" x14ac:dyDescent="0.25">
      <c r="A46" s="17">
        <v>2016</v>
      </c>
      <c r="B46" s="17" t="s">
        <v>13</v>
      </c>
      <c r="C46" s="17" t="s">
        <v>7</v>
      </c>
      <c r="D46" s="17" t="s">
        <v>9</v>
      </c>
      <c r="E46" s="18">
        <v>565096</v>
      </c>
      <c r="F46" s="19">
        <v>3228</v>
      </c>
      <c r="G46" s="15">
        <f>IF(D46="Hybrid",$L$2,$M$3)*Table24[[#This Row],[ NumCars ]]</f>
        <v>161400</v>
      </c>
      <c r="H46" s="33">
        <f>Table24[[#This Row],[Revenue]]-Table24[[#This Row],[Expenses]]</f>
        <v>403696</v>
      </c>
      <c r="I46" s="36">
        <f>Table24[[#This Row],[Profit]]/Table24[[#This Row],[ NumCars ]]</f>
        <v>125.06071871127634</v>
      </c>
      <c r="L46" s="30"/>
      <c r="M46" s="29"/>
    </row>
    <row r="47" spans="1:13" ht="12.75" customHeight="1" x14ac:dyDescent="0.25">
      <c r="A47" s="17">
        <v>2016</v>
      </c>
      <c r="B47" s="17" t="s">
        <v>12</v>
      </c>
      <c r="C47" s="17" t="s">
        <v>10</v>
      </c>
      <c r="D47" s="17" t="s">
        <v>9</v>
      </c>
      <c r="E47" s="18">
        <v>517183</v>
      </c>
      <c r="F47" s="19">
        <v>3150</v>
      </c>
      <c r="G47" s="15">
        <f>IF(D47="Hybrid",$L$2,$M$3)*Table24[[#This Row],[ NumCars ]]</f>
        <v>157500</v>
      </c>
      <c r="H47" s="33">
        <f>Table24[[#This Row],[Revenue]]-Table24[[#This Row],[Expenses]]</f>
        <v>359683</v>
      </c>
      <c r="I47" s="36">
        <f>Table24[[#This Row],[Profit]]/Table24[[#This Row],[ NumCars ]]</f>
        <v>114.18507936507936</v>
      </c>
      <c r="L47" s="32"/>
      <c r="M47" s="31"/>
    </row>
    <row r="48" spans="1:13" ht="12.75" customHeight="1" x14ac:dyDescent="0.25">
      <c r="A48" s="17">
        <v>2016</v>
      </c>
      <c r="B48" s="17" t="s">
        <v>6</v>
      </c>
      <c r="C48" s="17" t="s">
        <v>10</v>
      </c>
      <c r="D48" s="17" t="s">
        <v>9</v>
      </c>
      <c r="E48" s="18">
        <v>444247</v>
      </c>
      <c r="F48" s="19">
        <v>2798</v>
      </c>
      <c r="G48" s="15">
        <f>IF(D48="Hybrid",$L$2,$M$3)*Table24[[#This Row],[ NumCars ]]</f>
        <v>139900</v>
      </c>
      <c r="H48" s="33">
        <f>Table24[[#This Row],[Revenue]]-Table24[[#This Row],[Expenses]]</f>
        <v>304347</v>
      </c>
      <c r="I48" s="36">
        <f>Table24[[#This Row],[Profit]]/Table24[[#This Row],[ NumCars ]]</f>
        <v>108.77305218012866</v>
      </c>
      <c r="L48" s="30"/>
      <c r="M48" s="29"/>
    </row>
    <row r="49" spans="1:13" ht="12.75" customHeight="1" x14ac:dyDescent="0.25">
      <c r="A49" s="17">
        <v>2016</v>
      </c>
      <c r="B49" s="17" t="s">
        <v>13</v>
      </c>
      <c r="C49" s="17" t="s">
        <v>10</v>
      </c>
      <c r="D49" s="17" t="s">
        <v>9</v>
      </c>
      <c r="E49" s="18">
        <v>451490</v>
      </c>
      <c r="F49" s="19">
        <v>2698</v>
      </c>
      <c r="G49" s="15">
        <f>IF(D49="Hybrid",$L$2,$M$3)*Table24[[#This Row],[ NumCars ]]</f>
        <v>134900</v>
      </c>
      <c r="H49" s="33">
        <f>Table24[[#This Row],[Revenue]]-Table24[[#This Row],[Expenses]]</f>
        <v>316590</v>
      </c>
      <c r="I49" s="36">
        <f>Table24[[#This Row],[Profit]]/Table24[[#This Row],[ NumCars ]]</f>
        <v>117.34247590808006</v>
      </c>
      <c r="L49" s="32"/>
      <c r="M49" s="31"/>
    </row>
    <row r="50" spans="1:13" ht="12.75" customHeight="1" x14ac:dyDescent="0.25">
      <c r="A50" s="8">
        <v>2015</v>
      </c>
      <c r="B50" s="8" t="s">
        <v>13</v>
      </c>
      <c r="C50" s="8" t="s">
        <v>7</v>
      </c>
      <c r="D50" s="8" t="s">
        <v>25</v>
      </c>
      <c r="E50" s="9">
        <v>663548</v>
      </c>
      <c r="F50" s="10">
        <v>4299</v>
      </c>
      <c r="G50" s="15">
        <f>IF(D50="Hybrid",$L$2,$M$3)*Table24[[#This Row],[ NumCars ]]</f>
        <v>214950</v>
      </c>
      <c r="H50" s="33">
        <f>Table24[[#This Row],[Revenue]]-Table24[[#This Row],[Expenses]]</f>
        <v>448598</v>
      </c>
      <c r="I50" s="36">
        <f>Table24[[#This Row],[Profit]]/Table24[[#This Row],[ NumCars ]]</f>
        <v>104.34938357757618</v>
      </c>
      <c r="L50" s="30"/>
      <c r="M50" s="29"/>
    </row>
    <row r="51" spans="1:13" ht="12.75" customHeight="1" x14ac:dyDescent="0.25">
      <c r="A51" s="8">
        <v>2015</v>
      </c>
      <c r="B51" s="8" t="s">
        <v>13</v>
      </c>
      <c r="C51" s="8" t="s">
        <v>10</v>
      </c>
      <c r="D51" s="8" t="s">
        <v>25</v>
      </c>
      <c r="E51" s="9">
        <v>623328</v>
      </c>
      <c r="F51" s="10">
        <v>4264</v>
      </c>
      <c r="G51" s="15">
        <f>IF(D51="Hybrid",$L$2,$M$3)*Table24[[#This Row],[ NumCars ]]</f>
        <v>213200</v>
      </c>
      <c r="H51" s="33">
        <f>Table24[[#This Row],[Revenue]]-Table24[[#This Row],[Expenses]]</f>
        <v>410128</v>
      </c>
      <c r="I51" s="36">
        <f>Table24[[#This Row],[Profit]]/Table24[[#This Row],[ NumCars ]]</f>
        <v>96.183864915572229</v>
      </c>
      <c r="L51" s="32"/>
      <c r="M51" s="31"/>
    </row>
    <row r="52" spans="1:13" ht="12.75" customHeight="1" x14ac:dyDescent="0.25">
      <c r="A52" s="17">
        <v>2015</v>
      </c>
      <c r="B52" s="17" t="s">
        <v>12</v>
      </c>
      <c r="C52" s="17" t="s">
        <v>10</v>
      </c>
      <c r="D52" s="17" t="s">
        <v>25</v>
      </c>
      <c r="E52" s="18">
        <v>540623</v>
      </c>
      <c r="F52" s="19">
        <v>3758</v>
      </c>
      <c r="G52" s="15">
        <f>IF(D52="Hybrid",$L$2,$M$3)*Table24[[#This Row],[ NumCars ]]</f>
        <v>187900</v>
      </c>
      <c r="H52" s="33">
        <f>Table24[[#This Row],[Revenue]]-Table24[[#This Row],[Expenses]]</f>
        <v>352723</v>
      </c>
      <c r="I52" s="36">
        <f>Table24[[#This Row],[Profit]]/Table24[[#This Row],[ NumCars ]]</f>
        <v>93.859233634912187</v>
      </c>
      <c r="L52" s="30"/>
      <c r="M52" s="29"/>
    </row>
    <row r="53" spans="1:13" ht="12.75" customHeight="1" x14ac:dyDescent="0.25">
      <c r="A53" s="17">
        <v>2015</v>
      </c>
      <c r="B53" s="17" t="s">
        <v>11</v>
      </c>
      <c r="C53" s="17" t="s">
        <v>10</v>
      </c>
      <c r="D53" s="17" t="s">
        <v>25</v>
      </c>
      <c r="E53" s="18">
        <v>487843</v>
      </c>
      <c r="F53" s="19">
        <v>3427</v>
      </c>
      <c r="G53" s="15">
        <f>IF(D53="Hybrid",$L$2,$M$3)*Table24[[#This Row],[ NumCars ]]</f>
        <v>171350</v>
      </c>
      <c r="H53" s="33">
        <f>Table24[[#This Row],[Revenue]]-Table24[[#This Row],[Expenses]]</f>
        <v>316493</v>
      </c>
      <c r="I53" s="36">
        <f>Table24[[#This Row],[Profit]]/Table24[[#This Row],[ NumCars ]]</f>
        <v>92.352786693901365</v>
      </c>
      <c r="L53" s="32"/>
      <c r="M53" s="31"/>
    </row>
    <row r="54" spans="1:13" ht="12.75" customHeight="1" x14ac:dyDescent="0.25">
      <c r="A54" s="17">
        <v>2015</v>
      </c>
      <c r="B54" s="17" t="s">
        <v>12</v>
      </c>
      <c r="C54" s="17" t="s">
        <v>7</v>
      </c>
      <c r="D54" s="17" t="s">
        <v>25</v>
      </c>
      <c r="E54" s="18">
        <v>504888</v>
      </c>
      <c r="F54" s="19">
        <v>3349</v>
      </c>
      <c r="G54" s="15">
        <f>IF(D54="Hybrid",$L$2,$M$3)*Table24[[#This Row],[ NumCars ]]</f>
        <v>167450</v>
      </c>
      <c r="H54" s="33">
        <f>Table24[[#This Row],[Revenue]]-Table24[[#This Row],[Expenses]]</f>
        <v>337438</v>
      </c>
      <c r="I54" s="36">
        <f>Table24[[#This Row],[Profit]]/Table24[[#This Row],[ NumCars ]]</f>
        <v>100.75783816064497</v>
      </c>
      <c r="L54" s="30"/>
      <c r="M54" s="29"/>
    </row>
    <row r="55" spans="1:13" ht="12.75" customHeight="1" x14ac:dyDescent="0.25">
      <c r="A55" s="8">
        <v>2015</v>
      </c>
      <c r="B55" s="8" t="s">
        <v>6</v>
      </c>
      <c r="C55" s="8" t="s">
        <v>10</v>
      </c>
      <c r="D55" s="8" t="s">
        <v>25</v>
      </c>
      <c r="E55" s="9">
        <v>371061</v>
      </c>
      <c r="F55" s="10">
        <v>2646</v>
      </c>
      <c r="G55" s="15">
        <f>IF(D55="Hybrid",$L$2,$M$3)*Table24[[#This Row],[ NumCars ]]</f>
        <v>132300</v>
      </c>
      <c r="H55" s="33">
        <f>Table24[[#This Row],[Revenue]]-Table24[[#This Row],[Expenses]]</f>
        <v>238761</v>
      </c>
      <c r="I55" s="36">
        <f>Table24[[#This Row],[Profit]]/Table24[[#This Row],[ NumCars ]]</f>
        <v>90.234693877551024</v>
      </c>
      <c r="L55" s="32"/>
      <c r="M55" s="31"/>
    </row>
    <row r="56" spans="1:13" ht="12.75" customHeight="1" x14ac:dyDescent="0.25">
      <c r="A56" s="8">
        <v>2015</v>
      </c>
      <c r="B56" s="8" t="s">
        <v>6</v>
      </c>
      <c r="C56" s="8" t="s">
        <v>7</v>
      </c>
      <c r="D56" s="8" t="s">
        <v>25</v>
      </c>
      <c r="E56" s="9">
        <v>376497</v>
      </c>
      <c r="F56" s="10">
        <v>2621</v>
      </c>
      <c r="G56" s="15">
        <f>IF(D56="Hybrid",$L$2,$M$3)*Table24[[#This Row],[ NumCars ]]</f>
        <v>131050</v>
      </c>
      <c r="H56" s="33">
        <f>Table24[[#This Row],[Revenue]]-Table24[[#This Row],[Expenses]]</f>
        <v>245447</v>
      </c>
      <c r="I56" s="36">
        <f>Table24[[#This Row],[Profit]]/Table24[[#This Row],[ NumCars ]]</f>
        <v>93.646318199160632</v>
      </c>
      <c r="L56" s="30"/>
      <c r="M56" s="29"/>
    </row>
    <row r="57" spans="1:13" ht="12.75" customHeight="1" x14ac:dyDescent="0.25">
      <c r="A57" s="8">
        <v>2015</v>
      </c>
      <c r="B57" s="8" t="s">
        <v>11</v>
      </c>
      <c r="C57" s="8" t="s">
        <v>7</v>
      </c>
      <c r="D57" s="8" t="s">
        <v>25</v>
      </c>
      <c r="E57" s="9">
        <v>317066</v>
      </c>
      <c r="F57" s="10">
        <v>2151</v>
      </c>
      <c r="G57" s="15">
        <f>IF(D57="Hybrid",$L$2,$M$3)*Table24[[#This Row],[ NumCars ]]</f>
        <v>107550</v>
      </c>
      <c r="H57" s="33">
        <f>Table24[[#This Row],[Revenue]]-Table24[[#This Row],[Expenses]]</f>
        <v>209516</v>
      </c>
      <c r="I57" s="36">
        <f>Table24[[#This Row],[Profit]]/Table24[[#This Row],[ NumCars ]]</f>
        <v>97.403998140399807</v>
      </c>
      <c r="L57" s="32"/>
      <c r="M57" s="31"/>
    </row>
    <row r="58" spans="1:13" ht="12.75" customHeight="1" x14ac:dyDescent="0.25">
      <c r="A58" s="8">
        <v>2016</v>
      </c>
      <c r="B58" s="8" t="s">
        <v>12</v>
      </c>
      <c r="C58" s="8" t="s">
        <v>7</v>
      </c>
      <c r="D58" s="8" t="s">
        <v>25</v>
      </c>
      <c r="E58" s="9">
        <v>688301</v>
      </c>
      <c r="F58" s="10">
        <v>4263</v>
      </c>
      <c r="G58" s="15">
        <f>IF(D58="Hybrid",$L$2,$M$3)*Table24[[#This Row],[ NumCars ]]</f>
        <v>213150</v>
      </c>
      <c r="H58" s="33">
        <f>Table24[[#This Row],[Revenue]]-Table24[[#This Row],[Expenses]]</f>
        <v>475151</v>
      </c>
      <c r="I58" s="36">
        <f>Table24[[#This Row],[Profit]]/Table24[[#This Row],[ NumCars ]]</f>
        <v>111.45930096176401</v>
      </c>
      <c r="L58" s="30"/>
      <c r="M58" s="29"/>
    </row>
    <row r="59" spans="1:13" ht="12.75" customHeight="1" x14ac:dyDescent="0.25">
      <c r="A59" s="17">
        <v>2016</v>
      </c>
      <c r="B59" s="17" t="s">
        <v>11</v>
      </c>
      <c r="C59" s="17" t="s">
        <v>7</v>
      </c>
      <c r="D59" s="17" t="s">
        <v>25</v>
      </c>
      <c r="E59" s="18">
        <v>626757</v>
      </c>
      <c r="F59" s="19">
        <v>3943</v>
      </c>
      <c r="G59" s="15">
        <f>IF(D59="Hybrid",$L$2,$M$3)*Table24[[#This Row],[ NumCars ]]</f>
        <v>197150</v>
      </c>
      <c r="H59" s="33">
        <f>Table24[[#This Row],[Revenue]]-Table24[[#This Row],[Expenses]]</f>
        <v>429607</v>
      </c>
      <c r="I59" s="36">
        <f>Table24[[#This Row],[Profit]]/Table24[[#This Row],[ NumCars ]]</f>
        <v>108.9543494800913</v>
      </c>
      <c r="L59" s="32"/>
      <c r="M59" s="31"/>
    </row>
    <row r="60" spans="1:13" ht="12.75" customHeight="1" x14ac:dyDescent="0.25">
      <c r="A60" s="17">
        <v>2016</v>
      </c>
      <c r="B60" s="17" t="s">
        <v>6</v>
      </c>
      <c r="C60" s="17" t="s">
        <v>7</v>
      </c>
      <c r="D60" s="17" t="s">
        <v>25</v>
      </c>
      <c r="E60" s="18">
        <v>591590</v>
      </c>
      <c r="F60" s="19">
        <v>3779</v>
      </c>
      <c r="G60" s="15">
        <f>IF(D60="Hybrid",$L$2,$M$3)*Table24[[#This Row],[ NumCars ]]</f>
        <v>188950</v>
      </c>
      <c r="H60" s="33">
        <f>Table24[[#This Row],[Revenue]]-Table24[[#This Row],[Expenses]]</f>
        <v>402640</v>
      </c>
      <c r="I60" s="36">
        <f>Table24[[#This Row],[Profit]]/Table24[[#This Row],[ NumCars ]]</f>
        <v>106.54670547763959</v>
      </c>
      <c r="L60" s="30"/>
      <c r="M60" s="29"/>
    </row>
    <row r="61" spans="1:13" ht="12.75" customHeight="1" x14ac:dyDescent="0.25">
      <c r="A61" s="17">
        <v>2016</v>
      </c>
      <c r="B61" s="17" t="s">
        <v>11</v>
      </c>
      <c r="C61" s="17" t="s">
        <v>10</v>
      </c>
      <c r="D61" s="17" t="s">
        <v>25</v>
      </c>
      <c r="E61" s="18">
        <v>523359</v>
      </c>
      <c r="F61" s="19">
        <v>3400</v>
      </c>
      <c r="G61" s="15">
        <f>IF(D61="Hybrid",$L$2,$M$3)*Table24[[#This Row],[ NumCars ]]</f>
        <v>170000</v>
      </c>
      <c r="H61" s="33">
        <f>Table24[[#This Row],[Revenue]]-Table24[[#This Row],[Expenses]]</f>
        <v>353359</v>
      </c>
      <c r="I61" s="36">
        <f>Table24[[#This Row],[Profit]]/Table24[[#This Row],[ NumCars ]]</f>
        <v>103.92911764705882</v>
      </c>
      <c r="L61" s="32"/>
      <c r="M61" s="31"/>
    </row>
    <row r="62" spans="1:13" ht="12.75" customHeight="1" x14ac:dyDescent="0.25">
      <c r="A62" s="17">
        <v>2016</v>
      </c>
      <c r="B62" s="17" t="s">
        <v>13</v>
      </c>
      <c r="C62" s="17" t="s">
        <v>7</v>
      </c>
      <c r="D62" s="17" t="s">
        <v>25</v>
      </c>
      <c r="E62" s="18">
        <v>565293</v>
      </c>
      <c r="F62" s="19">
        <v>3381</v>
      </c>
      <c r="G62" s="15">
        <f>IF(D62="Hybrid",$L$2,$M$3)*Table24[[#This Row],[ NumCars ]]</f>
        <v>169050</v>
      </c>
      <c r="H62" s="33">
        <f>Table24[[#This Row],[Revenue]]-Table24[[#This Row],[Expenses]]</f>
        <v>396243</v>
      </c>
      <c r="I62" s="36">
        <f>Table24[[#This Row],[Profit]]/Table24[[#This Row],[ NumCars ]]</f>
        <v>117.19698314108253</v>
      </c>
      <c r="L62" s="30"/>
      <c r="M62" s="29"/>
    </row>
    <row r="63" spans="1:13" ht="12.75" customHeight="1" x14ac:dyDescent="0.25">
      <c r="A63" s="17">
        <v>2016</v>
      </c>
      <c r="B63" s="17" t="s">
        <v>12</v>
      </c>
      <c r="C63" s="17" t="s">
        <v>10</v>
      </c>
      <c r="D63" s="17" t="s">
        <v>25</v>
      </c>
      <c r="E63" s="18">
        <v>518004</v>
      </c>
      <c r="F63" s="19">
        <v>3345</v>
      </c>
      <c r="G63" s="15">
        <f>IF(D63="Hybrid",$L$2,$M$3)*Table24[[#This Row],[ NumCars ]]</f>
        <v>167250</v>
      </c>
      <c r="H63" s="33">
        <f>Table24[[#This Row],[Revenue]]-Table24[[#This Row],[Expenses]]</f>
        <v>350754</v>
      </c>
      <c r="I63" s="36">
        <f>Table24[[#This Row],[Profit]]/Table24[[#This Row],[ NumCars ]]</f>
        <v>104.8591928251121</v>
      </c>
      <c r="L63" s="32"/>
      <c r="M63" s="31"/>
    </row>
    <row r="64" spans="1:13" ht="12.75" customHeight="1" x14ac:dyDescent="0.25">
      <c r="A64" s="8">
        <v>2016</v>
      </c>
      <c r="B64" s="8" t="s">
        <v>6</v>
      </c>
      <c r="C64" s="8" t="s">
        <v>10</v>
      </c>
      <c r="D64" s="8" t="s">
        <v>25</v>
      </c>
      <c r="E64" s="9">
        <v>444127</v>
      </c>
      <c r="F64" s="10">
        <v>2939</v>
      </c>
      <c r="G64" s="15">
        <f>IF(D64="Hybrid",$L$2,$M$3)*Table24[[#This Row],[ NumCars ]]</f>
        <v>146950</v>
      </c>
      <c r="H64" s="33">
        <f>Table24[[#This Row],[Revenue]]-Table24[[#This Row],[Expenses]]</f>
        <v>297177</v>
      </c>
      <c r="I64" s="36">
        <f>Table24[[#This Row],[Profit]]/Table24[[#This Row],[ NumCars ]]</f>
        <v>101.1150051037768</v>
      </c>
      <c r="L64" s="30"/>
      <c r="M64" s="29"/>
    </row>
    <row r="65" spans="1:13" ht="12.75" customHeight="1" x14ac:dyDescent="0.25">
      <c r="A65" s="8">
        <v>2016</v>
      </c>
      <c r="B65" s="8" t="s">
        <v>13</v>
      </c>
      <c r="C65" s="8" t="s">
        <v>10</v>
      </c>
      <c r="D65" s="8" t="s">
        <v>25</v>
      </c>
      <c r="E65" s="9">
        <v>450725</v>
      </c>
      <c r="F65" s="10">
        <v>2846</v>
      </c>
      <c r="G65" s="15">
        <f>IF(D65="Hybrid",$L$2,$M$3)*Table24[[#This Row],[ NumCars ]]</f>
        <v>142300</v>
      </c>
      <c r="H65" s="33">
        <f>Table24[[#This Row],[Revenue]]-Table24[[#This Row],[Expenses]]</f>
        <v>308425</v>
      </c>
      <c r="I65" s="36">
        <f>Table24[[#This Row],[Profit]]/Table24[[#This Row],[ NumCars ]]</f>
        <v>108.37139845397049</v>
      </c>
      <c r="L65" s="32"/>
      <c r="M65" s="31"/>
    </row>
    <row r="87" spans="8:13" ht="12.75" customHeight="1" x14ac:dyDescent="0.25">
      <c r="H87" s="39" t="s">
        <v>34</v>
      </c>
      <c r="I87" s="1"/>
      <c r="J87" s="1"/>
      <c r="K87" s="1"/>
      <c r="L87" s="1"/>
      <c r="M87" s="1"/>
    </row>
    <row r="88" spans="8:13" ht="12.75" customHeight="1" x14ac:dyDescent="0.25">
      <c r="H88" s="42" t="s">
        <v>35</v>
      </c>
      <c r="I88" s="42"/>
      <c r="J88" s="42"/>
      <c r="K88" s="42"/>
      <c r="L88" s="42"/>
      <c r="M88" s="42"/>
    </row>
    <row r="89" spans="8:13" ht="12.75" customHeight="1" x14ac:dyDescent="0.25">
      <c r="H89" s="42"/>
      <c r="I89" s="42"/>
      <c r="J89" s="42"/>
      <c r="K89" s="42"/>
      <c r="L89" s="42"/>
      <c r="M89" s="42"/>
    </row>
    <row r="90" spans="8:13" ht="12.75" customHeight="1" x14ac:dyDescent="0.25">
      <c r="H90" s="42"/>
      <c r="I90" s="42"/>
      <c r="J90" s="42"/>
      <c r="K90" s="42"/>
      <c r="L90" s="42"/>
      <c r="M90" s="42"/>
    </row>
    <row r="91" spans="8:13" ht="12.75" customHeight="1" x14ac:dyDescent="0.25">
      <c r="H91" s="42"/>
      <c r="I91" s="42"/>
      <c r="J91" s="42"/>
      <c r="K91" s="42"/>
      <c r="L91" s="42"/>
      <c r="M91" s="42"/>
    </row>
    <row r="92" spans="8:13" ht="12.75" customHeight="1" x14ac:dyDescent="0.25">
      <c r="H92" s="42"/>
      <c r="I92" s="42"/>
      <c r="J92" s="42"/>
      <c r="K92" s="42"/>
      <c r="L92" s="42"/>
      <c r="M92" s="42"/>
    </row>
    <row r="93" spans="8:13" ht="12.75" customHeight="1" x14ac:dyDescent="0.25">
      <c r="H93" s="42"/>
      <c r="I93" s="42"/>
      <c r="J93" s="42"/>
      <c r="K93" s="42"/>
      <c r="L93" s="42"/>
      <c r="M93" s="42"/>
    </row>
    <row r="95" spans="8:13" ht="12.75" customHeight="1" x14ac:dyDescent="0.25">
      <c r="H95" s="39" t="s">
        <v>36</v>
      </c>
      <c r="I95" s="1"/>
      <c r="J95" s="1"/>
      <c r="K95" s="1"/>
      <c r="L95" s="1"/>
      <c r="M95" s="1"/>
    </row>
    <row r="96" spans="8:13" ht="12.75" customHeight="1" x14ac:dyDescent="0.25">
      <c r="H96" s="42" t="s">
        <v>38</v>
      </c>
      <c r="I96" s="42"/>
      <c r="J96" s="42"/>
      <c r="K96" s="42"/>
      <c r="L96" s="42"/>
      <c r="M96" s="42"/>
    </row>
    <row r="97" spans="8:13" ht="12.75" customHeight="1" x14ac:dyDescent="0.25">
      <c r="H97" s="42"/>
      <c r="I97" s="42"/>
      <c r="J97" s="42"/>
      <c r="K97" s="42"/>
      <c r="L97" s="42"/>
      <c r="M97" s="42"/>
    </row>
    <row r="98" spans="8:13" ht="12.75" customHeight="1" x14ac:dyDescent="0.25">
      <c r="H98" s="42"/>
      <c r="I98" s="42"/>
      <c r="J98" s="42"/>
      <c r="K98" s="42"/>
      <c r="L98" s="42"/>
      <c r="M98" s="42"/>
    </row>
    <row r="99" spans="8:13" ht="12.75" customHeight="1" x14ac:dyDescent="0.25">
      <c r="H99" s="42"/>
      <c r="I99" s="42"/>
      <c r="J99" s="42"/>
      <c r="K99" s="42"/>
      <c r="L99" s="42"/>
      <c r="M99" s="42"/>
    </row>
    <row r="100" spans="8:13" ht="12.75" customHeight="1" x14ac:dyDescent="0.25">
      <c r="H100" s="42"/>
      <c r="I100" s="42"/>
      <c r="J100" s="42"/>
      <c r="K100" s="42"/>
      <c r="L100" s="42"/>
      <c r="M100" s="42"/>
    </row>
    <row r="101" spans="8:13" ht="12.75" customHeight="1" x14ac:dyDescent="0.25">
      <c r="H101" s="42"/>
      <c r="I101" s="42"/>
      <c r="J101" s="42"/>
      <c r="K101" s="42"/>
      <c r="L101" s="42"/>
      <c r="M101" s="42"/>
    </row>
  </sheetData>
  <mergeCells count="2">
    <mergeCell ref="H88:M93"/>
    <mergeCell ref="H96:M101"/>
  </mergeCells>
  <pageMargins left="0.7" right="0.7" top="0.75" bottom="0.75" header="0.3" footer="0.3"/>
  <pageSetup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Analysis by</vt:lpstr>
      <vt:lpstr>Data</vt:lpstr>
      <vt:lpstr>Initial Analysis</vt:lpstr>
      <vt:lpstr>Profit Analysis</vt:lpstr>
      <vt:lpstr>\AE</vt:lpstr>
      <vt:lpstr>\AP</vt:lpstr>
      <vt:lpstr>_AE</vt:lpstr>
      <vt:lpstr>A\E</vt:lpstr>
      <vt:lpstr>A\P</vt:lpstr>
      <vt:lpstr>AE</vt:lpstr>
    </vt:vector>
  </TitlesOfParts>
  <Company>JITSPP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lyle henderson</dc:creator>
  <cp:lastModifiedBy>Prof Scofied</cp:lastModifiedBy>
  <cp:lastPrinted>2018-09-20T03:51:14Z</cp:lastPrinted>
  <dcterms:created xsi:type="dcterms:W3CDTF">2017-09-08T13:23:06Z</dcterms:created>
  <dcterms:modified xsi:type="dcterms:W3CDTF">2018-09-23T22:43:37Z</dcterms:modified>
</cp:coreProperties>
</file>